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fileSharing readOnlyRecommended="1"/>
  <workbookPr/>
  <mc:AlternateContent xmlns:mc="http://schemas.openxmlformats.org/markup-compatibility/2006">
    <mc:Choice Requires="x15">
      <x15ac:absPath xmlns:x15ac="http://schemas.microsoft.com/office/spreadsheetml/2010/11/ac" url="https://sluopava.sharepoint.com/teams/NovvedenSU/Sdilene dokumenty/Řízení projektů/PPSŘ 2024 a PRSZ 2024/MŠMT/"/>
    </mc:Choice>
  </mc:AlternateContent>
  <xr:revisionPtr revIDLastSave="26" documentId="8_{42C9A5CE-505F-4621-80F9-28B20A3AF59E}" xr6:coauthVersionLast="36" xr6:coauthVersionMax="47" xr10:uidLastSave="{7A1EE398-4094-46F1-AA2E-DA7E9E1D118A}"/>
  <bookViews>
    <workbookView xWindow="-108" yWindow="-108" windowWidth="19416" windowHeight="10416" activeTab="7" xr2:uid="{00000000-000D-0000-FFFF-FFFF00000000}"/>
  </bookViews>
  <sheets>
    <sheet name="Oblast A" sheetId="4" r:id="rId1"/>
    <sheet name="Oblast B" sheetId="5" r:id="rId2"/>
    <sheet name="Oblast C" sheetId="6" r:id="rId3"/>
    <sheet name="Oblast D" sheetId="7" r:id="rId4"/>
    <sheet name="Oblast E" sheetId="11" r:id="rId5"/>
    <sheet name="Oblast F" sheetId="12" r:id="rId6"/>
    <sheet name="Oblast G" sheetId="14" r:id="rId7"/>
    <sheet name="CELKEM PPSŘ" sheetId="15" r:id="rId8"/>
    <sheet name="vše - cíle MŠMT " sheetId="1" state="hidden" r:id="rId9"/>
  </sheets>
  <definedNames>
    <definedName name="_xlnm._FilterDatabase" localSheetId="0" hidden="1">'Oblast A'!$A$2:$AK$34</definedName>
    <definedName name="_xlnm._FilterDatabase" localSheetId="1" hidden="1">'Oblast B'!$A$2:$AK$19</definedName>
    <definedName name="_xlnm._FilterDatabase" localSheetId="2" hidden="1">'Oblast C'!$A$2:$AJ$2</definedName>
    <definedName name="_xlnm._FilterDatabase" localSheetId="3" hidden="1">'Oblast D'!$A$2:$AJ$2</definedName>
    <definedName name="_xlnm._FilterDatabase" localSheetId="4" hidden="1">'Oblast E'!$A$2:$G$3</definedName>
    <definedName name="_xlnm._FilterDatabase" localSheetId="5" hidden="1">'Oblast F'!$A$2:$G$13</definedName>
    <definedName name="_xlnm._FilterDatabase" localSheetId="6" hidden="1">'Oblast G'!$A$2:$G$21</definedName>
    <definedName name="_xlnm._FilterDatabase" localSheetId="8" hidden="1">'vše - cíle MŠMT '!$A$7:$R$131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5" l="1"/>
  <c r="AJ6" i="5" s="1"/>
  <c r="AD6" i="5"/>
  <c r="AE6" i="5"/>
  <c r="AF6" i="5"/>
  <c r="AG6" i="5"/>
  <c r="AH6" i="5"/>
  <c r="AI6" i="5"/>
  <c r="I8" i="5"/>
  <c r="AJ8" i="5" s="1"/>
  <c r="AD8" i="5"/>
  <c r="AE8" i="5"/>
  <c r="AF8" i="5"/>
  <c r="AG8" i="5"/>
  <c r="AH8" i="5"/>
  <c r="AI8" i="5"/>
  <c r="I9" i="5"/>
  <c r="AJ9" i="5" s="1"/>
  <c r="AD9" i="5"/>
  <c r="AE9" i="5"/>
  <c r="AF9" i="5"/>
  <c r="AG9" i="5"/>
  <c r="AH9" i="5"/>
  <c r="AI9" i="5"/>
  <c r="D44" i="14"/>
  <c r="D36" i="12"/>
  <c r="D40" i="11"/>
  <c r="D52" i="7"/>
  <c r="D40" i="6"/>
  <c r="D56" i="4"/>
  <c r="D42" i="5"/>
  <c r="P8" i="1"/>
  <c r="E55" i="4"/>
  <c r="E54" i="4"/>
  <c r="E51" i="4"/>
  <c r="E50" i="4"/>
  <c r="U3" i="14"/>
  <c r="AB3" i="14" s="1"/>
  <c r="T3" i="14"/>
  <c r="AA3" i="14" s="1"/>
  <c r="S3" i="14"/>
  <c r="Z3" i="14" s="1"/>
  <c r="R3" i="14"/>
  <c r="Y3" i="14" s="1"/>
  <c r="Q3" i="14"/>
  <c r="X3" i="14" s="1"/>
  <c r="P3" i="14"/>
  <c r="W3" i="14" s="1"/>
  <c r="U3" i="12"/>
  <c r="AB3" i="12" s="1"/>
  <c r="T3" i="12"/>
  <c r="AA3" i="12" s="1"/>
  <c r="S3" i="12"/>
  <c r="Z3" i="12" s="1"/>
  <c r="R3" i="12"/>
  <c r="Y3" i="12" s="1"/>
  <c r="Q3" i="12"/>
  <c r="X3" i="12" s="1"/>
  <c r="P3" i="12"/>
  <c r="W3" i="12" s="1"/>
  <c r="U3" i="11"/>
  <c r="AB3" i="11" s="1"/>
  <c r="T3" i="11"/>
  <c r="AA3" i="11" s="1"/>
  <c r="S3" i="11"/>
  <c r="Z3" i="11" s="1"/>
  <c r="R3" i="11"/>
  <c r="Y3" i="11" s="1"/>
  <c r="Q3" i="11"/>
  <c r="X3" i="11" s="1"/>
  <c r="P3" i="11"/>
  <c r="W3" i="11" s="1"/>
  <c r="U3" i="7"/>
  <c r="AB3" i="7" s="1"/>
  <c r="T3" i="7"/>
  <c r="AA3" i="7" s="1"/>
  <c r="S3" i="7"/>
  <c r="Z3" i="7" s="1"/>
  <c r="R3" i="7"/>
  <c r="Y3" i="7" s="1"/>
  <c r="Q3" i="7"/>
  <c r="X3" i="7" s="1"/>
  <c r="P3" i="7"/>
  <c r="W3" i="7" s="1"/>
  <c r="U3" i="6"/>
  <c r="AB3" i="6" s="1"/>
  <c r="T3" i="6"/>
  <c r="AA3" i="6" s="1"/>
  <c r="S3" i="6"/>
  <c r="Z3" i="6" s="1"/>
  <c r="R3" i="6"/>
  <c r="Y3" i="6" s="1"/>
  <c r="Q3" i="6"/>
  <c r="X3" i="6" s="1"/>
  <c r="P3" i="6"/>
  <c r="W3" i="6" s="1"/>
  <c r="U3" i="5"/>
  <c r="AB3" i="5" s="1"/>
  <c r="T3" i="5"/>
  <c r="AA3" i="5" s="1"/>
  <c r="S3" i="5"/>
  <c r="Z3" i="5" s="1"/>
  <c r="R3" i="5"/>
  <c r="Y3" i="5" s="1"/>
  <c r="Q3" i="5"/>
  <c r="X3" i="5" s="1"/>
  <c r="P3" i="5"/>
  <c r="W3" i="5" s="1"/>
  <c r="Q3" i="4"/>
  <c r="X3" i="4" s="1"/>
  <c r="R3" i="4"/>
  <c r="Y3" i="4" s="1"/>
  <c r="S3" i="4"/>
  <c r="Z3" i="4" s="1"/>
  <c r="T3" i="4"/>
  <c r="AA3" i="4" s="1"/>
  <c r="U3" i="4"/>
  <c r="AB3" i="4" s="1"/>
  <c r="P3" i="4"/>
  <c r="W3" i="4" s="1"/>
  <c r="H21" i="15"/>
  <c r="I16" i="15" s="1"/>
  <c r="D14" i="15"/>
  <c r="C14" i="15"/>
  <c r="I17" i="5"/>
  <c r="AF17" i="5" s="1"/>
  <c r="E4" i="15"/>
  <c r="I15" i="15" l="1"/>
  <c r="I21" i="15"/>
  <c r="I19" i="15"/>
  <c r="I18" i="15"/>
  <c r="I17" i="15"/>
  <c r="I20" i="15"/>
  <c r="AF25" i="4"/>
  <c r="AG25" i="4"/>
  <c r="AH25" i="4"/>
  <c r="AI25" i="4"/>
  <c r="AJ25" i="4"/>
  <c r="AD25" i="4"/>
  <c r="I5" i="4"/>
  <c r="AD5" i="4" l="1"/>
  <c r="I12" i="14"/>
  <c r="AD14" i="4" l="1"/>
  <c r="AD12" i="4"/>
  <c r="AD13" i="4"/>
  <c r="Q29" i="7" l="1"/>
  <c r="E47" i="7" s="1"/>
  <c r="Q33" i="4" l="1"/>
  <c r="R33" i="4"/>
  <c r="E52" i="4" s="1"/>
  <c r="S33" i="4"/>
  <c r="E53" i="4" s="1"/>
  <c r="T33" i="4"/>
  <c r="U33" i="4"/>
  <c r="Q19" i="5"/>
  <c r="E37" i="5" s="1"/>
  <c r="R19" i="5"/>
  <c r="E38" i="5" s="1"/>
  <c r="S19" i="5"/>
  <c r="E39" i="5" s="1"/>
  <c r="T19" i="5"/>
  <c r="E40" i="5" s="1"/>
  <c r="U19" i="5"/>
  <c r="E41" i="5" s="1"/>
  <c r="Q17" i="6"/>
  <c r="E35" i="6" s="1"/>
  <c r="R17" i="6"/>
  <c r="E36" i="6" s="1"/>
  <c r="S17" i="6"/>
  <c r="E37" i="6" s="1"/>
  <c r="T17" i="6"/>
  <c r="E38" i="6" s="1"/>
  <c r="U17" i="6"/>
  <c r="E39" i="6" s="1"/>
  <c r="R29" i="7"/>
  <c r="E48" i="7" s="1"/>
  <c r="S29" i="7"/>
  <c r="E49" i="7" s="1"/>
  <c r="T29" i="7"/>
  <c r="E50" i="7" s="1"/>
  <c r="U29" i="7"/>
  <c r="E51" i="7" s="1"/>
  <c r="Q17" i="11"/>
  <c r="E35" i="11" s="1"/>
  <c r="R17" i="11"/>
  <c r="E36" i="11" s="1"/>
  <c r="S17" i="11"/>
  <c r="E37" i="11" s="1"/>
  <c r="T17" i="11"/>
  <c r="E38" i="11" s="1"/>
  <c r="U17" i="11"/>
  <c r="E39" i="11" s="1"/>
  <c r="Q13" i="12"/>
  <c r="E31" i="12" s="1"/>
  <c r="R13" i="12"/>
  <c r="E32" i="12" s="1"/>
  <c r="S13" i="12"/>
  <c r="E33" i="12" s="1"/>
  <c r="T13" i="12"/>
  <c r="E34" i="12" s="1"/>
  <c r="U13" i="12"/>
  <c r="E35" i="12" s="1"/>
  <c r="Q21" i="14"/>
  <c r="E39" i="14" s="1"/>
  <c r="R21" i="14"/>
  <c r="E40" i="14" s="1"/>
  <c r="S21" i="14"/>
  <c r="E41" i="14" s="1"/>
  <c r="T21" i="14"/>
  <c r="E42" i="14" s="1"/>
  <c r="U21" i="14"/>
  <c r="E43" i="14" s="1"/>
  <c r="P21" i="14"/>
  <c r="E38" i="14" s="1"/>
  <c r="P13" i="12"/>
  <c r="E30" i="12" s="1"/>
  <c r="P17" i="11"/>
  <c r="E34" i="11" s="1"/>
  <c r="P29" i="7"/>
  <c r="E46" i="7" s="1"/>
  <c r="P17" i="6"/>
  <c r="E34" i="6" s="1"/>
  <c r="E40" i="6" s="1"/>
  <c r="I6" i="6"/>
  <c r="I27" i="7"/>
  <c r="AI27" i="7" s="1"/>
  <c r="I22" i="4"/>
  <c r="I10" i="14"/>
  <c r="I11" i="14"/>
  <c r="E52" i="7" l="1"/>
  <c r="E56" i="4"/>
  <c r="E40" i="11"/>
  <c r="E44" i="14"/>
  <c r="E36" i="12"/>
  <c r="Z33" i="4"/>
  <c r="I6" i="4" l="1"/>
  <c r="I7" i="4"/>
  <c r="AD7" i="4" s="1"/>
  <c r="I8" i="4"/>
  <c r="AD8" i="4" s="1"/>
  <c r="I25" i="4"/>
  <c r="AE25" i="4" s="1"/>
  <c r="I12" i="11"/>
  <c r="I14" i="11"/>
  <c r="AG14" i="11" s="1"/>
  <c r="AJ15" i="11"/>
  <c r="AI15" i="11"/>
  <c r="AH15" i="11"/>
  <c r="AF15" i="11"/>
  <c r="AE15" i="11"/>
  <c r="AD15" i="11"/>
  <c r="I15" i="11"/>
  <c r="AG15" i="11" s="1"/>
  <c r="I6" i="11"/>
  <c r="AH6" i="11" s="1"/>
  <c r="I5" i="14"/>
  <c r="I9" i="14"/>
  <c r="AG9" i="14" s="1"/>
  <c r="I10" i="12"/>
  <c r="AI10" i="12" s="1"/>
  <c r="I9" i="6"/>
  <c r="AJ9" i="6" s="1"/>
  <c r="AB21" i="14"/>
  <c r="AA21" i="14"/>
  <c r="Z21" i="14"/>
  <c r="Y21" i="14"/>
  <c r="X21" i="14"/>
  <c r="W21" i="14"/>
  <c r="AB13" i="12"/>
  <c r="AA13" i="12"/>
  <c r="Z13" i="12"/>
  <c r="Y13" i="12"/>
  <c r="X13" i="12"/>
  <c r="W13" i="12"/>
  <c r="AB17" i="11"/>
  <c r="AA17" i="11"/>
  <c r="Z17" i="11"/>
  <c r="Y17" i="11"/>
  <c r="X17" i="11"/>
  <c r="W17" i="11"/>
  <c r="AB29" i="7"/>
  <c r="AA29" i="7"/>
  <c r="Z29" i="7"/>
  <c r="Y29" i="7"/>
  <c r="X29" i="7"/>
  <c r="W29" i="7"/>
  <c r="AB17" i="6"/>
  <c r="AA17" i="6"/>
  <c r="Z17" i="6"/>
  <c r="Y17" i="6"/>
  <c r="X17" i="6"/>
  <c r="W17" i="6"/>
  <c r="W19" i="5"/>
  <c r="AB19" i="5"/>
  <c r="AA19" i="5"/>
  <c r="Z19" i="5"/>
  <c r="Y19" i="5"/>
  <c r="X19" i="5"/>
  <c r="W33" i="4"/>
  <c r="P33" i="4"/>
  <c r="AB33" i="4"/>
  <c r="AA33" i="4"/>
  <c r="Y33" i="4"/>
  <c r="X33" i="4"/>
  <c r="E12" i="15"/>
  <c r="AD19" i="14"/>
  <c r="AE19" i="14"/>
  <c r="AF19" i="14"/>
  <c r="AH19" i="14"/>
  <c r="AI19" i="14"/>
  <c r="AJ19" i="14"/>
  <c r="AD20" i="14"/>
  <c r="AE20" i="14"/>
  <c r="AF20" i="14"/>
  <c r="AH20" i="14"/>
  <c r="AI20" i="14"/>
  <c r="AJ20" i="14"/>
  <c r="AD10" i="14"/>
  <c r="AE10" i="14"/>
  <c r="AF10" i="14"/>
  <c r="AH10" i="14"/>
  <c r="AI10" i="14"/>
  <c r="AJ10" i="14"/>
  <c r="AD11" i="14"/>
  <c r="AE11" i="14"/>
  <c r="AF11" i="14"/>
  <c r="AH11" i="14"/>
  <c r="AI11" i="14"/>
  <c r="AJ11" i="14"/>
  <c r="AD8" i="14"/>
  <c r="AE8" i="14"/>
  <c r="AF8" i="14"/>
  <c r="AG8" i="14"/>
  <c r="AH8" i="14"/>
  <c r="AJ8" i="14"/>
  <c r="I19" i="14"/>
  <c r="AG19" i="14" s="1"/>
  <c r="I20" i="14"/>
  <c r="AG20" i="14" s="1"/>
  <c r="AG11" i="14"/>
  <c r="I6" i="14"/>
  <c r="AG6" i="14" s="1"/>
  <c r="I7" i="14"/>
  <c r="AG7" i="14" s="1"/>
  <c r="I8" i="14"/>
  <c r="AI8" i="14" s="1"/>
  <c r="AG10" i="14"/>
  <c r="AD10" i="12"/>
  <c r="AE10" i="12"/>
  <c r="AF10" i="12"/>
  <c r="AG10" i="12"/>
  <c r="AH10" i="12"/>
  <c r="AJ10" i="12"/>
  <c r="AD6" i="12"/>
  <c r="AE6" i="12"/>
  <c r="AF6" i="12"/>
  <c r="AG6" i="12"/>
  <c r="AH6" i="12"/>
  <c r="I9" i="12"/>
  <c r="AI9" i="12" s="1"/>
  <c r="I6" i="12"/>
  <c r="AJ6" i="12" s="1"/>
  <c r="AI6" i="12"/>
  <c r="AE16" i="11"/>
  <c r="AF16" i="11"/>
  <c r="AG16" i="11"/>
  <c r="AH16" i="11"/>
  <c r="AI16" i="11"/>
  <c r="AJ16" i="11"/>
  <c r="AD10" i="11"/>
  <c r="AE10" i="11"/>
  <c r="AF10" i="11"/>
  <c r="AH10" i="11"/>
  <c r="AI10" i="11"/>
  <c r="AJ10" i="11"/>
  <c r="AD11" i="11"/>
  <c r="AE11" i="11"/>
  <c r="AF11" i="11"/>
  <c r="AH11" i="11"/>
  <c r="AI11" i="11"/>
  <c r="AJ11" i="11"/>
  <c r="AD12" i="11"/>
  <c r="AE12" i="11"/>
  <c r="AF12" i="11"/>
  <c r="AH12" i="11"/>
  <c r="AI12" i="11"/>
  <c r="AJ12" i="11"/>
  <c r="I16" i="11"/>
  <c r="AD16" i="11" s="1"/>
  <c r="I10" i="11"/>
  <c r="AG10" i="11" s="1"/>
  <c r="I11" i="11"/>
  <c r="AG11" i="11" s="1"/>
  <c r="AG12" i="11"/>
  <c r="AD28" i="7"/>
  <c r="AE28" i="7"/>
  <c r="AF28" i="7"/>
  <c r="AG28" i="7"/>
  <c r="AH28" i="7"/>
  <c r="AJ28" i="7"/>
  <c r="AD24" i="7"/>
  <c r="AE24" i="7"/>
  <c r="AF24" i="7"/>
  <c r="AG24" i="7"/>
  <c r="AH24" i="7"/>
  <c r="AJ24" i="7"/>
  <c r="AD25" i="7"/>
  <c r="AE25" i="7"/>
  <c r="AF25" i="7"/>
  <c r="AG25" i="7"/>
  <c r="AH25" i="7"/>
  <c r="AJ25" i="7"/>
  <c r="AD17" i="7"/>
  <c r="AE17" i="7"/>
  <c r="AF17" i="7"/>
  <c r="AG17" i="7"/>
  <c r="AH17" i="7"/>
  <c r="AJ17" i="7"/>
  <c r="AD18" i="7"/>
  <c r="AE18" i="7"/>
  <c r="AF18" i="7"/>
  <c r="AG18" i="7"/>
  <c r="AH18" i="7"/>
  <c r="AJ18" i="7"/>
  <c r="AD9" i="7"/>
  <c r="AE9" i="7"/>
  <c r="AF9" i="7"/>
  <c r="AG9" i="7"/>
  <c r="AH9" i="7"/>
  <c r="AJ9" i="7"/>
  <c r="AD10" i="7"/>
  <c r="AE10" i="7"/>
  <c r="AF10" i="7"/>
  <c r="AG10" i="7"/>
  <c r="AH10" i="7"/>
  <c r="AJ10" i="7"/>
  <c r="AD11" i="7"/>
  <c r="AE11" i="7"/>
  <c r="AF11" i="7"/>
  <c r="AG11" i="7"/>
  <c r="AH11" i="7"/>
  <c r="AJ11" i="7"/>
  <c r="I21" i="7"/>
  <c r="AI21" i="7" s="1"/>
  <c r="I22" i="7"/>
  <c r="AI22" i="7" s="1"/>
  <c r="I23" i="7"/>
  <c r="AI23" i="7" s="1"/>
  <c r="I24" i="7"/>
  <c r="AI24" i="7" s="1"/>
  <c r="I25" i="7"/>
  <c r="AI25" i="7" s="1"/>
  <c r="I26" i="7"/>
  <c r="AI26" i="7" s="1"/>
  <c r="I28" i="7"/>
  <c r="AI28" i="7" s="1"/>
  <c r="I17" i="7"/>
  <c r="AI17" i="7" s="1"/>
  <c r="I18" i="7"/>
  <c r="AI18" i="7" s="1"/>
  <c r="I9" i="7"/>
  <c r="AI9" i="7" s="1"/>
  <c r="I10" i="7"/>
  <c r="AI10" i="7"/>
  <c r="I11" i="7"/>
  <c r="AI11" i="7" s="1"/>
  <c r="AD12" i="6"/>
  <c r="AF12" i="6"/>
  <c r="AG12" i="6"/>
  <c r="AH12" i="6"/>
  <c r="AI12" i="6"/>
  <c r="AJ12" i="6"/>
  <c r="AD13" i="6"/>
  <c r="AF13" i="6"/>
  <c r="AG13" i="6"/>
  <c r="AH13" i="6"/>
  <c r="AI13" i="6"/>
  <c r="AJ13" i="6"/>
  <c r="I12" i="6"/>
  <c r="AE12" i="6" s="1"/>
  <c r="I13" i="6"/>
  <c r="AE13" i="6" s="1"/>
  <c r="I14" i="6"/>
  <c r="AE14" i="6" s="1"/>
  <c r="AD12" i="5"/>
  <c r="AE12" i="5"/>
  <c r="AF12" i="5"/>
  <c r="AG12" i="5"/>
  <c r="AH12" i="5"/>
  <c r="AI12" i="5"/>
  <c r="AD7" i="5"/>
  <c r="AE7" i="5"/>
  <c r="AF7" i="5"/>
  <c r="AG7" i="5"/>
  <c r="AH7" i="5"/>
  <c r="AI7" i="5"/>
  <c r="I5" i="5"/>
  <c r="AG5" i="5" s="1"/>
  <c r="I7" i="5"/>
  <c r="AJ7" i="5" s="1"/>
  <c r="I11" i="5"/>
  <c r="AJ11" i="5" s="1"/>
  <c r="I12" i="5"/>
  <c r="AJ12" i="5" s="1"/>
  <c r="I14" i="5"/>
  <c r="AJ14" i="5" s="1"/>
  <c r="I16" i="5"/>
  <c r="AF16" i="5" s="1"/>
  <c r="I18" i="5"/>
  <c r="AF18" i="5" s="1"/>
  <c r="AE13" i="4"/>
  <c r="AF13" i="4"/>
  <c r="AG13" i="4"/>
  <c r="AH13" i="4"/>
  <c r="AI13" i="4"/>
  <c r="AJ13" i="4"/>
  <c r="AE6" i="4"/>
  <c r="AF6" i="4"/>
  <c r="AG6" i="4"/>
  <c r="AH6" i="4"/>
  <c r="AI6" i="4"/>
  <c r="AJ6" i="4"/>
  <c r="I13" i="4"/>
  <c r="I10" i="4"/>
  <c r="AJ10" i="4" s="1"/>
  <c r="I16" i="14"/>
  <c r="AG16" i="14" s="1"/>
  <c r="I15" i="14"/>
  <c r="AG15" i="14" s="1"/>
  <c r="AE9" i="14"/>
  <c r="AF9" i="14"/>
  <c r="AH9" i="14"/>
  <c r="AI9" i="14"/>
  <c r="AJ9" i="14"/>
  <c r="AE12" i="14"/>
  <c r="AF12" i="14"/>
  <c r="AH12" i="14"/>
  <c r="AI12" i="14"/>
  <c r="AJ12" i="14"/>
  <c r="AD12" i="14"/>
  <c r="AE7" i="14"/>
  <c r="AF7" i="14"/>
  <c r="AH7" i="14"/>
  <c r="AI7" i="14"/>
  <c r="AJ7" i="14"/>
  <c r="AD7" i="14"/>
  <c r="AD9" i="14"/>
  <c r="I29" i="4"/>
  <c r="AE29" i="4" s="1"/>
  <c r="I30" i="4"/>
  <c r="AE30" i="4" s="1"/>
  <c r="I8" i="6"/>
  <c r="I20" i="4"/>
  <c r="AJ20" i="4" s="1"/>
  <c r="AG12" i="14"/>
  <c r="I12" i="12"/>
  <c r="AJ12" i="12" s="1"/>
  <c r="AH16" i="14"/>
  <c r="AJ16" i="14"/>
  <c r="AI16" i="14"/>
  <c r="AF16" i="14"/>
  <c r="AE16" i="14"/>
  <c r="AD16" i="14"/>
  <c r="I18" i="4"/>
  <c r="AD18" i="4" s="1"/>
  <c r="I28" i="4"/>
  <c r="AJ28" i="4" s="1"/>
  <c r="I31" i="4"/>
  <c r="AE31" i="4" s="1"/>
  <c r="I32" i="4"/>
  <c r="AD32" i="4" s="1"/>
  <c r="I24" i="4"/>
  <c r="AE24" i="4" s="1"/>
  <c r="AD22" i="4"/>
  <c r="AJ18" i="14"/>
  <c r="AI18" i="14"/>
  <c r="AH18" i="14"/>
  <c r="AF18" i="14"/>
  <c r="AE18" i="14"/>
  <c r="AD18" i="14"/>
  <c r="AJ17" i="14"/>
  <c r="AI17" i="14"/>
  <c r="AH17" i="14"/>
  <c r="AG17" i="14"/>
  <c r="AF17" i="14"/>
  <c r="AE17" i="14"/>
  <c r="AD17" i="14"/>
  <c r="AJ15" i="14"/>
  <c r="AI15" i="14"/>
  <c r="AF15" i="14"/>
  <c r="AE15" i="14"/>
  <c r="AD15" i="14"/>
  <c r="AJ14" i="14"/>
  <c r="AI14" i="14"/>
  <c r="AG14" i="14"/>
  <c r="AF14" i="14"/>
  <c r="AE14" i="14"/>
  <c r="AD14" i="14"/>
  <c r="AJ13" i="14"/>
  <c r="AI13" i="14"/>
  <c r="AH13" i="14"/>
  <c r="AG13" i="14"/>
  <c r="AF13" i="14"/>
  <c r="AE13" i="14"/>
  <c r="AD13" i="14"/>
  <c r="AJ6" i="14"/>
  <c r="AI6" i="14"/>
  <c r="AH6" i="14"/>
  <c r="AF6" i="14"/>
  <c r="AE6" i="14"/>
  <c r="AD6" i="14"/>
  <c r="AJ5" i="14"/>
  <c r="AI5" i="14"/>
  <c r="AH5" i="14"/>
  <c r="AF5" i="14"/>
  <c r="AE5" i="14"/>
  <c r="AD5" i="14"/>
  <c r="AI12" i="12"/>
  <c r="AH12" i="12"/>
  <c r="AG12" i="12"/>
  <c r="AF12" i="12"/>
  <c r="AE12" i="12"/>
  <c r="AD12" i="12"/>
  <c r="AJ11" i="12"/>
  <c r="AI11" i="12"/>
  <c r="AH11" i="12"/>
  <c r="AG11" i="12"/>
  <c r="AF11" i="12"/>
  <c r="AE11" i="12"/>
  <c r="AD11" i="12"/>
  <c r="AJ9" i="12"/>
  <c r="AH9" i="12"/>
  <c r="AG9" i="12"/>
  <c r="AF9" i="12"/>
  <c r="AE9" i="12"/>
  <c r="AD9" i="12"/>
  <c r="AI8" i="12"/>
  <c r="AH8" i="12"/>
  <c r="AG8" i="12"/>
  <c r="AF8" i="12"/>
  <c r="AE8" i="12"/>
  <c r="AD8" i="12"/>
  <c r="AJ7" i="12"/>
  <c r="AI7" i="12"/>
  <c r="AH7" i="12"/>
  <c r="AG7" i="12"/>
  <c r="AF7" i="12"/>
  <c r="AE7" i="12"/>
  <c r="AD7" i="12"/>
  <c r="AI5" i="12"/>
  <c r="AH5" i="12"/>
  <c r="AG5" i="12"/>
  <c r="AF5" i="12"/>
  <c r="AE5" i="12"/>
  <c r="AD5" i="12"/>
  <c r="AJ14" i="11"/>
  <c r="AI14" i="11"/>
  <c r="AH14" i="11"/>
  <c r="AF14" i="11"/>
  <c r="AE14" i="11"/>
  <c r="AD14" i="11"/>
  <c r="AJ13" i="11"/>
  <c r="AI13" i="11"/>
  <c r="AH13" i="11"/>
  <c r="AG13" i="11"/>
  <c r="AF13" i="11"/>
  <c r="AE13" i="11"/>
  <c r="AD13" i="11"/>
  <c r="AJ9" i="11"/>
  <c r="AI9" i="11"/>
  <c r="AH9" i="11"/>
  <c r="AF9" i="11"/>
  <c r="AE9" i="11"/>
  <c r="AD9" i="11"/>
  <c r="AJ8" i="11"/>
  <c r="AI8" i="11"/>
  <c r="AH8" i="11"/>
  <c r="AG8" i="11"/>
  <c r="AF8" i="11"/>
  <c r="AE8" i="11"/>
  <c r="AD8" i="11"/>
  <c r="AJ7" i="11"/>
  <c r="AI7" i="11"/>
  <c r="AH7" i="11"/>
  <c r="AF7" i="11"/>
  <c r="AE7" i="11"/>
  <c r="AD7" i="11"/>
  <c r="AJ6" i="11"/>
  <c r="AI6" i="11"/>
  <c r="AG6" i="11"/>
  <c r="AF6" i="11"/>
  <c r="AE6" i="11"/>
  <c r="AD6" i="11"/>
  <c r="AJ5" i="11"/>
  <c r="AI5" i="11"/>
  <c r="AH5" i="11"/>
  <c r="AF5" i="11"/>
  <c r="AE5" i="11"/>
  <c r="AD5" i="11"/>
  <c r="AJ16" i="6"/>
  <c r="AI16" i="6"/>
  <c r="AH16" i="6"/>
  <c r="AG16" i="6"/>
  <c r="AF16" i="6"/>
  <c r="AE16" i="6"/>
  <c r="AJ15" i="6"/>
  <c r="AI15" i="6"/>
  <c r="AH15" i="6"/>
  <c r="AG15" i="6"/>
  <c r="AF15" i="6"/>
  <c r="AE15" i="6"/>
  <c r="AD15" i="6"/>
  <c r="AJ14" i="6"/>
  <c r="AI14" i="6"/>
  <c r="AH14" i="6"/>
  <c r="AG14" i="6"/>
  <c r="AF14" i="6"/>
  <c r="AD14" i="6"/>
  <c r="AI11" i="6"/>
  <c r="AH11" i="6"/>
  <c r="AG11" i="6"/>
  <c r="AF11" i="6"/>
  <c r="AE11" i="6"/>
  <c r="AD11" i="6"/>
  <c r="AJ10" i="6"/>
  <c r="AI10" i="6"/>
  <c r="AH10" i="6"/>
  <c r="AG10" i="6"/>
  <c r="AF10" i="6"/>
  <c r="AE10" i="6"/>
  <c r="AD10" i="6"/>
  <c r="AI9" i="6"/>
  <c r="AH9" i="6"/>
  <c r="AG9" i="6"/>
  <c r="AF9" i="6"/>
  <c r="AE9" i="6"/>
  <c r="AD9" i="6"/>
  <c r="AJ8" i="6"/>
  <c r="AI8" i="6"/>
  <c r="AH8" i="6"/>
  <c r="AG8" i="6"/>
  <c r="AF8" i="6"/>
  <c r="AE8" i="6"/>
  <c r="AD8" i="6"/>
  <c r="AJ7" i="6"/>
  <c r="AI7" i="6"/>
  <c r="AH7" i="6"/>
  <c r="AG7" i="6"/>
  <c r="AF7" i="6"/>
  <c r="AE7" i="6"/>
  <c r="AD7" i="6"/>
  <c r="AJ6" i="6"/>
  <c r="AI6" i="6"/>
  <c r="AH6" i="6"/>
  <c r="AG6" i="6"/>
  <c r="AF6" i="6"/>
  <c r="AE6" i="6"/>
  <c r="AD6" i="6"/>
  <c r="AI5" i="6"/>
  <c r="AH5" i="6"/>
  <c r="AG5" i="6"/>
  <c r="AF5" i="6"/>
  <c r="AE5" i="6"/>
  <c r="AD5" i="6"/>
  <c r="AJ18" i="5"/>
  <c r="AI18" i="5"/>
  <c r="AH18" i="5"/>
  <c r="AG18" i="5"/>
  <c r="AE18" i="5"/>
  <c r="AD18" i="5"/>
  <c r="AJ16" i="5"/>
  <c r="AI16" i="5"/>
  <c r="AH16" i="5"/>
  <c r="AG16" i="5"/>
  <c r="AE16" i="5"/>
  <c r="AD16" i="5"/>
  <c r="AJ15" i="5"/>
  <c r="AI15" i="5"/>
  <c r="AH15" i="5"/>
  <c r="AG15" i="5"/>
  <c r="AF15" i="5"/>
  <c r="AE15" i="5"/>
  <c r="AD15" i="5"/>
  <c r="AI14" i="5"/>
  <c r="AH14" i="5"/>
  <c r="AG14" i="5"/>
  <c r="AF14" i="5"/>
  <c r="AE14" i="5"/>
  <c r="AD14" i="5"/>
  <c r="AJ13" i="5"/>
  <c r="AI13" i="5"/>
  <c r="AH13" i="5"/>
  <c r="AG13" i="5"/>
  <c r="AF13" i="5"/>
  <c r="AE13" i="5"/>
  <c r="AD13" i="5"/>
  <c r="AI11" i="5"/>
  <c r="AH11" i="5"/>
  <c r="AG11" i="5"/>
  <c r="AF11" i="5"/>
  <c r="AE11" i="5"/>
  <c r="AD11" i="5"/>
  <c r="AJ10" i="5"/>
  <c r="AI10" i="5"/>
  <c r="AH10" i="5"/>
  <c r="AG10" i="5"/>
  <c r="AF10" i="5"/>
  <c r="AE10" i="5"/>
  <c r="AD10" i="5"/>
  <c r="AJ5" i="5"/>
  <c r="AI5" i="5"/>
  <c r="AH5" i="5"/>
  <c r="AF5" i="5"/>
  <c r="AE5" i="5"/>
  <c r="AD5" i="5"/>
  <c r="AE7" i="4"/>
  <c r="AF7" i="4"/>
  <c r="AG7" i="4"/>
  <c r="AH7" i="4"/>
  <c r="AI7" i="4"/>
  <c r="AJ7" i="4"/>
  <c r="AE8" i="4"/>
  <c r="AF8" i="4"/>
  <c r="AG8" i="4"/>
  <c r="AH8" i="4"/>
  <c r="AI8" i="4"/>
  <c r="AJ8" i="4"/>
  <c r="AD9" i="4"/>
  <c r="AE9" i="4"/>
  <c r="AF9" i="4"/>
  <c r="AG9" i="4"/>
  <c r="AH9" i="4"/>
  <c r="AI9" i="4"/>
  <c r="AJ9" i="4"/>
  <c r="AD10" i="4"/>
  <c r="AE10" i="4"/>
  <c r="AF10" i="4"/>
  <c r="AG10" i="4"/>
  <c r="AH10" i="4"/>
  <c r="AI10" i="4"/>
  <c r="AD11" i="4"/>
  <c r="AE11" i="4"/>
  <c r="AF11" i="4"/>
  <c r="AG11" i="4"/>
  <c r="AH11" i="4"/>
  <c r="AI11" i="4"/>
  <c r="AJ11" i="4"/>
  <c r="AE12" i="4"/>
  <c r="AF12" i="4"/>
  <c r="AG12" i="4"/>
  <c r="AH12" i="4"/>
  <c r="AI12" i="4"/>
  <c r="AE14" i="4"/>
  <c r="AF14" i="4"/>
  <c r="AG14" i="4"/>
  <c r="AH14" i="4"/>
  <c r="AI14" i="4"/>
  <c r="AE15" i="4"/>
  <c r="AF15" i="4"/>
  <c r="AG15" i="4"/>
  <c r="AH15" i="4"/>
  <c r="AI15" i="4"/>
  <c r="AJ15" i="4"/>
  <c r="AD16" i="4"/>
  <c r="AE16" i="4"/>
  <c r="AF16" i="4"/>
  <c r="AG16" i="4"/>
  <c r="AH16" i="4"/>
  <c r="AI16" i="4"/>
  <c r="AJ16" i="4"/>
  <c r="AE17" i="4"/>
  <c r="AF17" i="4"/>
  <c r="AG17" i="4"/>
  <c r="AH17" i="4"/>
  <c r="AI17" i="4"/>
  <c r="AJ17" i="4"/>
  <c r="AE18" i="4"/>
  <c r="AF18" i="4"/>
  <c r="AG18" i="4"/>
  <c r="AH18" i="4"/>
  <c r="AI18" i="4"/>
  <c r="AJ18" i="4"/>
  <c r="AD19" i="4"/>
  <c r="AE19" i="4"/>
  <c r="AF19" i="4"/>
  <c r="AG19" i="4"/>
  <c r="AH19" i="4"/>
  <c r="AI19" i="4"/>
  <c r="AJ19" i="4"/>
  <c r="AE20" i="4"/>
  <c r="AF20" i="4"/>
  <c r="AG20" i="4"/>
  <c r="AH20" i="4"/>
  <c r="AI20" i="4"/>
  <c r="AD21" i="4"/>
  <c r="AE21" i="4"/>
  <c r="AF21" i="4"/>
  <c r="AG21" i="4"/>
  <c r="AH21" i="4"/>
  <c r="AI21" i="4"/>
  <c r="AJ21" i="4"/>
  <c r="AE22" i="4"/>
  <c r="AF22" i="4"/>
  <c r="AG22" i="4"/>
  <c r="AH22" i="4"/>
  <c r="AI22" i="4"/>
  <c r="AJ22" i="4"/>
  <c r="AD23" i="4"/>
  <c r="AE23" i="4"/>
  <c r="AF23" i="4"/>
  <c r="AG23" i="4"/>
  <c r="AH23" i="4"/>
  <c r="AI23" i="4"/>
  <c r="AJ23" i="4"/>
  <c r="AD24" i="4"/>
  <c r="AF24" i="4"/>
  <c r="AG24" i="4"/>
  <c r="AH24" i="4"/>
  <c r="AI24" i="4"/>
  <c r="AJ24" i="4"/>
  <c r="AD26" i="4"/>
  <c r="AE26" i="4"/>
  <c r="AF26" i="4"/>
  <c r="AG26" i="4"/>
  <c r="AH26" i="4"/>
  <c r="AI26" i="4"/>
  <c r="AJ26" i="4"/>
  <c r="AD27" i="4"/>
  <c r="AE27" i="4"/>
  <c r="AF27" i="4"/>
  <c r="AG27" i="4"/>
  <c r="AH27" i="4"/>
  <c r="AI27" i="4"/>
  <c r="AD28" i="4"/>
  <c r="AE28" i="4"/>
  <c r="AF28" i="4"/>
  <c r="AG28" i="4"/>
  <c r="AH28" i="4"/>
  <c r="AI28" i="4"/>
  <c r="AD29" i="4"/>
  <c r="AF29" i="4"/>
  <c r="AG29" i="4"/>
  <c r="AH29" i="4"/>
  <c r="AI29" i="4"/>
  <c r="AD30" i="4"/>
  <c r="AF30" i="4"/>
  <c r="AG30" i="4"/>
  <c r="AH30" i="4"/>
  <c r="AI30" i="4"/>
  <c r="AD31" i="4"/>
  <c r="AF31" i="4"/>
  <c r="AG31" i="4"/>
  <c r="AH31" i="4"/>
  <c r="AI31" i="4"/>
  <c r="AJ31" i="4"/>
  <c r="AE32" i="4"/>
  <c r="AF32" i="4"/>
  <c r="AG32" i="4"/>
  <c r="AH32" i="4"/>
  <c r="AI32" i="4"/>
  <c r="AE5" i="4"/>
  <c r="AF5" i="4"/>
  <c r="AG5" i="4"/>
  <c r="AH5" i="4"/>
  <c r="AI5" i="4"/>
  <c r="AJ5" i="4"/>
  <c r="AD6" i="7"/>
  <c r="AE6" i="7"/>
  <c r="AF6" i="7"/>
  <c r="AG6" i="7"/>
  <c r="AH6" i="7"/>
  <c r="AJ6" i="7"/>
  <c r="AD7" i="7"/>
  <c r="AE7" i="7"/>
  <c r="AF7" i="7"/>
  <c r="AG7" i="7"/>
  <c r="AH7" i="7"/>
  <c r="AI7" i="7"/>
  <c r="AJ7" i="7"/>
  <c r="AD8" i="7"/>
  <c r="AE8" i="7"/>
  <c r="AF8" i="7"/>
  <c r="AG8" i="7"/>
  <c r="AH8" i="7"/>
  <c r="AJ8" i="7"/>
  <c r="AD12" i="7"/>
  <c r="AE12" i="7"/>
  <c r="AF12" i="7"/>
  <c r="AG12" i="7"/>
  <c r="AH12" i="7"/>
  <c r="AI12" i="7"/>
  <c r="AJ12" i="7"/>
  <c r="AD13" i="7"/>
  <c r="AE13" i="7"/>
  <c r="AF13" i="7"/>
  <c r="AG13" i="7"/>
  <c r="AH13" i="7"/>
  <c r="AJ13" i="7"/>
  <c r="AD14" i="7"/>
  <c r="AE14" i="7"/>
  <c r="AF14" i="7"/>
  <c r="AG14" i="7"/>
  <c r="AH14" i="7"/>
  <c r="AJ14" i="7"/>
  <c r="AD15" i="7"/>
  <c r="AE15" i="7"/>
  <c r="AF15" i="7"/>
  <c r="AG15" i="7"/>
  <c r="AH15" i="7"/>
  <c r="AJ15" i="7"/>
  <c r="AD16" i="7"/>
  <c r="AE16" i="7"/>
  <c r="AF16" i="7"/>
  <c r="AG16" i="7"/>
  <c r="AH16" i="7"/>
  <c r="AJ16" i="7"/>
  <c r="AD19" i="7"/>
  <c r="AE19" i="7"/>
  <c r="AF19" i="7"/>
  <c r="AG19" i="7"/>
  <c r="AH19" i="7"/>
  <c r="AI19" i="7"/>
  <c r="AJ19" i="7"/>
  <c r="AD20" i="7"/>
  <c r="AE20" i="7"/>
  <c r="AF20" i="7"/>
  <c r="AG20" i="7"/>
  <c r="AH20" i="7"/>
  <c r="AJ20" i="7"/>
  <c r="AD21" i="7"/>
  <c r="AE21" i="7"/>
  <c r="AF21" i="7"/>
  <c r="AG21" i="7"/>
  <c r="AH21" i="7"/>
  <c r="AJ21" i="7"/>
  <c r="AD22" i="7"/>
  <c r="AE22" i="7"/>
  <c r="AF22" i="7"/>
  <c r="AG22" i="7"/>
  <c r="AH22" i="7"/>
  <c r="AJ22" i="7"/>
  <c r="AD23" i="7"/>
  <c r="AE23" i="7"/>
  <c r="AF23" i="7"/>
  <c r="AG23" i="7"/>
  <c r="AH23" i="7"/>
  <c r="AJ23" i="7"/>
  <c r="AD26" i="7"/>
  <c r="AE26" i="7"/>
  <c r="AF26" i="7"/>
  <c r="AG26" i="7"/>
  <c r="AH26" i="7"/>
  <c r="AJ26" i="7"/>
  <c r="AE5" i="7"/>
  <c r="AF5" i="7"/>
  <c r="AG5" i="7"/>
  <c r="AH5" i="7"/>
  <c r="AJ5" i="7"/>
  <c r="AD5" i="7"/>
  <c r="C17" i="15"/>
  <c r="P19" i="5"/>
  <c r="E36" i="5" s="1"/>
  <c r="E42" i="5" s="1"/>
  <c r="E10" i="15"/>
  <c r="E9" i="15"/>
  <c r="E8" i="15"/>
  <c r="E7" i="15"/>
  <c r="E6" i="15"/>
  <c r="E5" i="15"/>
  <c r="I14" i="14"/>
  <c r="AH14" i="14" s="1"/>
  <c r="AH15" i="14"/>
  <c r="I18" i="14"/>
  <c r="AG18" i="14" s="1"/>
  <c r="I8" i="12"/>
  <c r="AJ8" i="12" s="1"/>
  <c r="I5" i="12"/>
  <c r="I7" i="11"/>
  <c r="AG7" i="11" s="1"/>
  <c r="I9" i="11"/>
  <c r="AG9" i="11" s="1"/>
  <c r="I5" i="11"/>
  <c r="I6" i="7"/>
  <c r="AI6" i="7" s="1"/>
  <c r="I8" i="7"/>
  <c r="AI8" i="7" s="1"/>
  <c r="I13" i="7"/>
  <c r="AI13" i="7" s="1"/>
  <c r="I14" i="7"/>
  <c r="AI14" i="7"/>
  <c r="I15" i="7"/>
  <c r="AI15" i="7" s="1"/>
  <c r="I16" i="7"/>
  <c r="AI16" i="7" s="1"/>
  <c r="I20" i="7"/>
  <c r="AI20" i="7" s="1"/>
  <c r="I11" i="6"/>
  <c r="AJ11" i="6" s="1"/>
  <c r="I16" i="6"/>
  <c r="AD16" i="6" s="1"/>
  <c r="I5" i="6"/>
  <c r="I5" i="7"/>
  <c r="I17" i="4"/>
  <c r="AD17" i="4" s="1"/>
  <c r="I27" i="4"/>
  <c r="AJ27" i="4" s="1"/>
  <c r="I12" i="4"/>
  <c r="AJ12" i="4" s="1"/>
  <c r="I14" i="4"/>
  <c r="AJ14" i="4" s="1"/>
  <c r="I15" i="4"/>
  <c r="AD15" i="4" s="1"/>
  <c r="C4" i="1"/>
  <c r="J3" i="1"/>
  <c r="I3" i="1"/>
  <c r="H3" i="1"/>
  <c r="G3" i="1"/>
  <c r="F3" i="1"/>
  <c r="E3" i="1"/>
  <c r="D3" i="1"/>
  <c r="E27" i="12" l="1"/>
  <c r="E47" i="4"/>
  <c r="D17" i="15"/>
  <c r="E17" i="15"/>
  <c r="F17" i="15" s="1"/>
  <c r="E35" i="14"/>
  <c r="E31" i="6"/>
  <c r="E33" i="5"/>
  <c r="AI19" i="5"/>
  <c r="E28" i="5" s="1"/>
  <c r="AD20" i="4"/>
  <c r="AG5" i="14"/>
  <c r="AG21" i="14" s="1"/>
  <c r="E28" i="14" s="1"/>
  <c r="AJ19" i="5"/>
  <c r="E29" i="5" s="1"/>
  <c r="AG5" i="11"/>
  <c r="AG17" i="11" s="1"/>
  <c r="E24" i="11" s="1"/>
  <c r="E43" i="7"/>
  <c r="AJ5" i="6"/>
  <c r="AJ17" i="6" s="1"/>
  <c r="E27" i="6" s="1"/>
  <c r="AI5" i="7"/>
  <c r="AI29" i="7" s="1"/>
  <c r="E38" i="7" s="1"/>
  <c r="AJ5" i="12"/>
  <c r="AJ13" i="12" s="1"/>
  <c r="E23" i="12" s="1"/>
  <c r="AF19" i="5"/>
  <c r="E25" i="5" s="1"/>
  <c r="AD6" i="4"/>
  <c r="AJ30" i="4"/>
  <c r="AJ32" i="4"/>
  <c r="AJ29" i="4"/>
  <c r="AJ21" i="14"/>
  <c r="E31" i="14" s="1"/>
  <c r="C15" i="15"/>
  <c r="E15" i="15" s="1"/>
  <c r="F15" i="15" s="1"/>
  <c r="AE17" i="6"/>
  <c r="E22" i="6" s="1"/>
  <c r="AE13" i="12"/>
  <c r="E18" i="12" s="1"/>
  <c r="AD21" i="14"/>
  <c r="E25" i="14" s="1"/>
  <c r="AF13" i="12"/>
  <c r="E19" i="12" s="1"/>
  <c r="AH17" i="6"/>
  <c r="E25" i="6" s="1"/>
  <c r="AD17" i="6"/>
  <c r="E21" i="6" s="1"/>
  <c r="AE21" i="14"/>
  <c r="E26" i="14" s="1"/>
  <c r="AF21" i="14"/>
  <c r="E27" i="14" s="1"/>
  <c r="AI21" i="14"/>
  <c r="E30" i="14" s="1"/>
  <c r="C16" i="15"/>
  <c r="C19" i="15"/>
  <c r="AD17" i="11"/>
  <c r="E21" i="11" s="1"/>
  <c r="AD19" i="5"/>
  <c r="E23" i="5" s="1"/>
  <c r="AE19" i="5"/>
  <c r="E24" i="5" s="1"/>
  <c r="AG19" i="5"/>
  <c r="E26" i="5" s="1"/>
  <c r="AH19" i="5"/>
  <c r="E27" i="5" s="1"/>
  <c r="AD13" i="12"/>
  <c r="E17" i="12" s="1"/>
  <c r="AH13" i="12"/>
  <c r="E21" i="12" s="1"/>
  <c r="AI13" i="12"/>
  <c r="E22" i="12" s="1"/>
  <c r="E31" i="11"/>
  <c r="AG13" i="12"/>
  <c r="E20" i="12" s="1"/>
  <c r="AE33" i="4"/>
  <c r="E38" i="4" s="1"/>
  <c r="AH21" i="14"/>
  <c r="E29" i="14" s="1"/>
  <c r="AJ17" i="11"/>
  <c r="E27" i="11" s="1"/>
  <c r="AE17" i="11"/>
  <c r="E22" i="11" s="1"/>
  <c r="AH17" i="11"/>
  <c r="E25" i="11" s="1"/>
  <c r="AI17" i="11"/>
  <c r="E26" i="11" s="1"/>
  <c r="AF17" i="11"/>
  <c r="E23" i="11" s="1"/>
  <c r="AE29" i="7"/>
  <c r="E34" i="7" s="1"/>
  <c r="AJ29" i="7"/>
  <c r="E39" i="7" s="1"/>
  <c r="AF29" i="7"/>
  <c r="E35" i="7" s="1"/>
  <c r="AD29" i="7"/>
  <c r="E33" i="7" s="1"/>
  <c r="AI17" i="6"/>
  <c r="E26" i="6" s="1"/>
  <c r="AF17" i="6"/>
  <c r="E23" i="6" s="1"/>
  <c r="AG17" i="6"/>
  <c r="E24" i="6" s="1"/>
  <c r="C20" i="15"/>
  <c r="AH33" i="4"/>
  <c r="E41" i="4" s="1"/>
  <c r="AI33" i="4"/>
  <c r="E42" i="4" s="1"/>
  <c r="AG33" i="4"/>
  <c r="E40" i="4" s="1"/>
  <c r="AF33" i="4"/>
  <c r="E39" i="4" s="1"/>
  <c r="C18" i="15"/>
  <c r="AH29" i="7"/>
  <c r="E37" i="7" s="1"/>
  <c r="AG29" i="7"/>
  <c r="E36" i="7" s="1"/>
  <c r="D16" i="15" l="1"/>
  <c r="E16" i="15"/>
  <c r="F16" i="15" s="1"/>
  <c r="D18" i="15"/>
  <c r="E18" i="15"/>
  <c r="F18" i="15" s="1"/>
  <c r="D19" i="15"/>
  <c r="E19" i="15"/>
  <c r="F19" i="15" s="1"/>
  <c r="D20" i="15"/>
  <c r="E20" i="15"/>
  <c r="F20" i="15" s="1"/>
  <c r="AJ33" i="4"/>
  <c r="E43" i="4" s="1"/>
  <c r="C10" i="15" s="1"/>
  <c r="AD33" i="4"/>
  <c r="E37" i="4" s="1"/>
  <c r="E30" i="5"/>
  <c r="E32" i="5" s="1"/>
  <c r="C21" i="15"/>
  <c r="E21" i="15" s="1"/>
  <c r="C8" i="15"/>
  <c r="L8" i="15" s="1"/>
  <c r="M8" i="15" s="1"/>
  <c r="D15" i="15"/>
  <c r="C12" i="15"/>
  <c r="E24" i="12"/>
  <c r="E26" i="12" s="1"/>
  <c r="E32" i="14"/>
  <c r="E34" i="14" s="1"/>
  <c r="C5" i="15"/>
  <c r="L5" i="15" s="1"/>
  <c r="M5" i="15" s="1"/>
  <c r="C9" i="15"/>
  <c r="L9" i="15" s="1"/>
  <c r="M9" i="15" s="1"/>
  <c r="E28" i="11"/>
  <c r="E30" i="11" s="1"/>
  <c r="C6" i="15"/>
  <c r="L6" i="15" s="1"/>
  <c r="M6" i="15" s="1"/>
  <c r="E28" i="6"/>
  <c r="E30" i="6" s="1"/>
  <c r="C7" i="15"/>
  <c r="E40" i="7"/>
  <c r="E42" i="7" s="1"/>
  <c r="G17" i="15" l="1"/>
  <c r="G20" i="15"/>
  <c r="D12" i="15"/>
  <c r="L12" i="15"/>
  <c r="M12" i="15" s="1"/>
  <c r="D10" i="15"/>
  <c r="Q10" i="15" s="1"/>
  <c r="L10" i="15"/>
  <c r="M10" i="15" s="1"/>
  <c r="D7" i="15"/>
  <c r="I7" i="15" s="1"/>
  <c r="L7" i="15"/>
  <c r="M7" i="15" s="1"/>
  <c r="F21" i="15"/>
  <c r="G18" i="15"/>
  <c r="G19" i="15"/>
  <c r="G15" i="15"/>
  <c r="G16" i="15"/>
  <c r="D21" i="15"/>
  <c r="C4" i="15"/>
  <c r="E44" i="4"/>
  <c r="E46" i="4" s="1"/>
  <c r="D8" i="15"/>
  <c r="I8" i="15" s="1"/>
  <c r="D5" i="15"/>
  <c r="I5" i="15" s="1"/>
  <c r="D9" i="15"/>
  <c r="Q9" i="15" s="1"/>
  <c r="D6" i="15"/>
  <c r="I6" i="15" s="1"/>
  <c r="I9" i="15" l="1"/>
  <c r="K9" i="15" s="1"/>
  <c r="R9" i="15"/>
  <c r="I10" i="15"/>
  <c r="J10" i="15" s="1"/>
  <c r="R10" i="15"/>
  <c r="K8" i="15"/>
  <c r="J8" i="15"/>
  <c r="J7" i="15"/>
  <c r="K7" i="15"/>
  <c r="D4" i="15"/>
  <c r="Q4" i="15" s="1"/>
  <c r="L4" i="15"/>
  <c r="M4" i="15" s="1"/>
  <c r="J6" i="15"/>
  <c r="K6" i="15"/>
  <c r="J5" i="15"/>
  <c r="K5" i="15"/>
  <c r="C11" i="15"/>
  <c r="J9" i="15" l="1"/>
  <c r="K10" i="15"/>
  <c r="I4" i="15"/>
  <c r="K4" i="15" s="1"/>
  <c r="R4" i="15"/>
  <c r="D11" i="15"/>
  <c r="L11" i="15"/>
  <c r="M11" i="15" s="1"/>
  <c r="J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Ivana Růžičková</author>
  </authors>
  <commentList>
    <comment ref="Z15" authorId="0" shapeId="0" xr:uid="{1A6BAF7B-A3E1-4819-AA34-66D5AAD31CF3}">
      <text>
        <r>
          <rPr>
            <b/>
            <sz val="9"/>
            <color indexed="81"/>
            <rFont val="Tahoma"/>
            <family val="2"/>
            <charset val="238"/>
          </rPr>
          <t>Ivana Růžičková:</t>
        </r>
        <r>
          <rPr>
            <sz val="9"/>
            <color indexed="81"/>
            <rFont val="Tahoma"/>
            <family val="2"/>
            <charset val="238"/>
          </rPr>
          <t xml:space="preserve">
Jsou to všechno investice?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tc={CC657E24-CAAB-8B4E-888D-3069C59B408D}</author>
  </authors>
  <commentList>
    <comment ref="S5" authorId="0" shapeId="0" xr:uid="{CC657E24-CAAB-8B4E-888D-3069C59B408D}">
      <text>
        <r>
          <rPr>
            <sz val="12"/>
            <color theme="1"/>
            <rFont val="Enriqueta"/>
            <family val="2"/>
            <charset val="238"/>
            <scheme val="minor"/>
          </rPr>
          <t xml:space="preserve">[Threaded comment]
Your version of Excel allows you to read this threaded comment; however, any edits to it will get removed if the file is opened in a newer version of Excel. Learn more: https://go.microsoft.com/fwlink/?linkid=870924
Comment:
    Workshop za 100 tis?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tc={DFC833AF-FB91-A04F-B206-A181E845841D}</author>
    <author>tc={E520FC6F-A485-EC4E-9B9D-1EB7E9670CE9}</author>
    <author>tc={D21B5062-78FD-7540-B25F-D66816516AE6}</author>
    <author>tc={93FB4840-1F46-D744-9640-83A97A6164C4}</author>
  </authors>
  <commentList>
    <comment ref="R26" authorId="0" shapeId="0" xr:uid="{00000000-0006-0000-0800-000001000000}">
      <text>
        <r>
          <rPr>
            <sz val="12"/>
            <color theme="1"/>
            <rFont val="Enriqueta"/>
            <family val="2"/>
            <charset val="238"/>
            <scheme val="minor"/>
          </rPr>
          <t>[Threaded comment]
Your version of Excel allows you to read this threaded comment; however, any edits to it will get removed if the file is opened in a newer version of Excel. Learn more: https://go.microsoft.com/fwlink/?linkid=870924
Comment:
    Ve SZ máme odkaz na doktorské studium, zvážit jestl nezdůvodnit a neplatit z oblasti 1. Nyní v Cíli 3.</t>
        </r>
      </text>
    </comment>
    <comment ref="R54" authorId="1" shapeId="0" xr:uid="{00000000-0006-0000-0800-000002000000}">
      <text>
        <r>
          <rPr>
            <sz val="12"/>
            <color theme="1"/>
            <rFont val="Enriqueta"/>
            <family val="2"/>
            <charset val="238"/>
            <scheme val="minor"/>
          </rPr>
          <t xml:space="preserve">[Threaded comment]
Your version of Excel allows you to read this threaded comment; however, any edits to it will get removed if the file is opened in a newer version of Excel. Learn more: https://go.microsoft.com/fwlink/?linkid=870924
Comment:
    Nyní v Internacionalizaci 
</t>
        </r>
      </text>
    </comment>
    <comment ref="R123" authorId="2" shapeId="0" xr:uid="{00000000-0006-0000-0800-000003000000}">
      <text>
        <r>
          <rPr>
            <sz val="12"/>
            <color theme="1"/>
            <rFont val="Enriqueta"/>
            <family val="2"/>
            <charset val="238"/>
            <scheme val="minor"/>
          </rPr>
          <t xml:space="preserve">[Threaded comment]
Your version of Excel allows you to read this threaded comment; however, any edits to it will get removed if the file is opened in a newer version of Excel. Learn more: https://go.microsoft.com/fwlink/?linkid=870924
Comment:
    Nyní zavřeno do Cíle 5
</t>
        </r>
      </text>
    </comment>
    <comment ref="R127" authorId="3" shapeId="0" xr:uid="{00000000-0006-0000-0800-000004000000}">
      <text>
        <r>
          <rPr>
            <sz val="12"/>
            <color theme="1"/>
            <rFont val="Enriqueta"/>
            <family val="2"/>
            <charset val="238"/>
            <scheme val="minor"/>
          </rPr>
          <t xml:space="preserve">[Threaded comment]
Your version of Excel allows you to read this threaded comment; however, any edits to it will get removed if the file is opened in a newer version of Excel. Learn more: https://go.microsoft.com/fwlink/?linkid=870924
Comment:
    Nyní zařazeno do Cíle 6
</t>
        </r>
      </text>
    </comment>
  </commentList>
</comments>
</file>

<file path=xl/sharedStrings.xml><?xml version="1.0" encoding="utf-8"?>
<sst xmlns="http://schemas.openxmlformats.org/spreadsheetml/2006/main" count="1376" uniqueCount="584">
  <si>
    <t>Oblast A</t>
  </si>
  <si>
    <t>STUDIUM A VZDĚLÁVÁNÍ</t>
  </si>
  <si>
    <t>Finance vyplňovat prosím pouze v oblasti níže.</t>
  </si>
  <si>
    <t>Oblast SZ</t>
  </si>
  <si>
    <t>Fond dle směrnice č.1/2022</t>
  </si>
  <si>
    <t>Sledované měřitelné ukazatele</t>
  </si>
  <si>
    <t>Název opatření</t>
  </si>
  <si>
    <t>Odpovědná osoba REK</t>
  </si>
  <si>
    <t>Návrh výstupů pro rok 2024</t>
  </si>
  <si>
    <t>Zdroje financování</t>
  </si>
  <si>
    <t>Prioritní cíl MŠMT [1 až 6, 7 (Int.), 8 (jiné)]</t>
  </si>
  <si>
    <t xml:space="preserve">Celkem PPSŘ </t>
  </si>
  <si>
    <t xml:space="preserve">Indikátory: přepokládáné  výstupy v rámci součástí </t>
  </si>
  <si>
    <t>Předpokládáné finance na zajištění výstupu (PPSŘ)</t>
  </si>
  <si>
    <t>Z toho předpokládané investice na zajištění výstupu (PPSŘ)</t>
  </si>
  <si>
    <t>REK</t>
  </si>
  <si>
    <t>OPF</t>
  </si>
  <si>
    <t>FPF</t>
  </si>
  <si>
    <t>FVP</t>
  </si>
  <si>
    <t>MÚ</t>
  </si>
  <si>
    <t>FÚ</t>
  </si>
  <si>
    <t xml:space="preserve">A.1 </t>
  </si>
  <si>
    <t>ROZVÍJET PROFESNĚ ZAMĚŘENÉ STUDIJNÍ PROGRAMY V SOULADU S POTŘEBAMI TRHU PRÁCE A VE SPOLUPRÁCI SE ZAMĚSTNAVATELI</t>
  </si>
  <si>
    <t>A.1</t>
  </si>
  <si>
    <t>F1</t>
  </si>
  <si>
    <t>• Podíl profesně zaměřených studijních programů
• Počet respondentů zaměstnaných v oboru odpovídajícímu vystudovanému studijnímu programu do 3 let od absolvování studia</t>
  </si>
  <si>
    <t>Podpora tvorby a rozvoje profesních studijních programů.</t>
  </si>
  <si>
    <t>Weiss</t>
  </si>
  <si>
    <t>• Zapojení odborníků z praxe do výuky a inovace výukových metod, 
• Koncepce kulikulárního designu profesních SP (zapojení odborníků z praxe a absolventů do příprav a inovace profesních SP)</t>
  </si>
  <si>
    <t>PPSŘ</t>
  </si>
  <si>
    <t>Koncepce kurikulárního designu profesních SP</t>
  </si>
  <si>
    <t>• Focus group se studenty. Příprava materiálů a podkladů pro akreditační spis. Odborníci z praxe zapojení do výuky (PEM 200, INM 60, FIU 60, CRT 40, EVS, 40)</t>
  </si>
  <si>
    <t>• Odborníci z praxe zapojení do vzdělávacích aktivit (20) - 280 000,-
• Studenti podpoření při profesních aktivitách: exkurze, odborné workshopy (5) - 75 000,-</t>
  </si>
  <si>
    <t xml:space="preserve">Odborníci z praxe zapojeni do výuky napříč studijními programy (min. 30).
</t>
  </si>
  <si>
    <t>Zavedení systému sledování profesní dráhy absolventů</t>
  </si>
  <si>
    <t>• Implementace metodiky sledování profesní dráhy absolventů SU</t>
  </si>
  <si>
    <t>Implementace metodiky sledování profesní dráhy absolventů SU
(LinkedIn mapování)</t>
  </si>
  <si>
    <t>Posílení kvality praxí</t>
  </si>
  <si>
    <t>• Vytvoření vnitřní metodiky pro elektronickou evidenci a administraci praxe v profesních studijních programech včetně evaluace, 
• Implementace modulů Praxe a Evaluace Praxe.</t>
  </si>
  <si>
    <t>• Vnitřní metodika pro elektronickou evidenci a administraci praxe v profesních studijních programech včetně evaluace,
• Implementace modulů Praxe a Evaluace Praxe.</t>
  </si>
  <si>
    <t>Využívání aplikací Praxe a Evaluace praxí v IS SU.</t>
  </si>
  <si>
    <t>Vytvoření komunikační platformy se zaměstnavateli</t>
  </si>
  <si>
    <t>• Využití Kariérního portálu SU k podpoře spolupráce se zaměstnavateli
• Realizace odborných akcí a kulatých stolů se zaměstnavateli a odborníky z praxe</t>
  </si>
  <si>
    <t>vlastní</t>
  </si>
  <si>
    <t>• Využití Kariérního portálu SU k podpoře spolupráce se zaměstnavateli</t>
  </si>
  <si>
    <t xml:space="preserve">• Kulaté stoly, rozhovory se zástupci odborných a strategických partnerů. </t>
  </si>
  <si>
    <t>• Akce podporující inovaci výuky ve spolupráci s praxí, kulaté stoly, workshopy (3)</t>
  </si>
  <si>
    <t xml:space="preserve">Realizace kulatých stolů se zástupci aplikační sféry (4x). </t>
  </si>
  <si>
    <t>A. 2</t>
  </si>
  <si>
    <t>ROZVÍJET UNIKÁTNÍ AKADEMICKÉ STUDIJNÍ PROGRAMY</t>
  </si>
  <si>
    <t>A.2</t>
  </si>
  <si>
    <t>F9</t>
  </si>
  <si>
    <t>• Počet nových nebo aktualizovaných unikátních studijních programů s parametry excelence, unikátnosti a interdisciplinárního přístupu</t>
  </si>
  <si>
    <t>Podpora unikátních akademických studijních programů</t>
  </si>
  <si>
    <t>• Vytvoření metodiky kurikulárního designu pro akademické SP</t>
  </si>
  <si>
    <t>Metodika kurikulárního designu pro akademické SP</t>
  </si>
  <si>
    <t>A.3</t>
  </si>
  <si>
    <t>STABILIZOVAT POČET STUDENTŮ A ZVÝŠIT KVALITU UCHAZEČŮ O STUDIUM.</t>
  </si>
  <si>
    <t>F11</t>
  </si>
  <si>
    <t>• Počet studentů
• Studijní neúspěšnost studentů v prvním ročníku bakalářského studia</t>
  </si>
  <si>
    <t>Odměňování aktivních a motivujících pracovníků</t>
  </si>
  <si>
    <t>• Realizace systematického monitoringu výstupů na veřejnosti a v médiích vč. Odměňování aktivních</t>
  </si>
  <si>
    <t>Monitoring výstupů na veřejnosti a v médiích vč. odměňování aktivních</t>
  </si>
  <si>
    <t>Zapojení silných osobností</t>
  </si>
  <si>
    <t>• Aktualizace sítě silných osobností</t>
  </si>
  <si>
    <t>Aktualizovaná síť silných osobností</t>
  </si>
  <si>
    <t>Rozvoj spolupráce se středními školami</t>
  </si>
  <si>
    <t>Tuleja</t>
  </si>
  <si>
    <t xml:space="preserve">• Evaluace a inovace přístupu k uchazečům o studium: tvorba audiovizuálních materiálů
• Realizace exkurzí, seminářů  na SŠ </t>
  </si>
  <si>
    <t xml:space="preserve">Inovativní přístupy v práci s uchazeči: příprava audiovizuálních materiálů </t>
  </si>
  <si>
    <t>Nabídka exkurzí pro střední školy, realizace exkurzí (alespoň 2), setkání se zástupci SŠ.</t>
  </si>
  <si>
    <t>Vytváření motivačních studijních plánů</t>
  </si>
  <si>
    <t>• Vytvořit systém sledování studijní neúspěšnosti studentů SU (nastavení kritérií, identifikace studentů) včetně implementace prvků jejich podpory (adaptační kurz, workshopy, letní škola apod.).</t>
  </si>
  <si>
    <t>Testování studijních typů včetně pilotního ověření.</t>
  </si>
  <si>
    <t>Monitoring studijní neúspěšnosti podle SP
Realizace Informačního týdne pro prváky</t>
  </si>
  <si>
    <t xml:space="preserve">Motivovat studenty Bc. studia k pokračování v navazujícím studiu prostřednictvím nabízených aktivit (kurzy CŽV, zapojení do tvůrčí činnosti apod.).
Implementace systému sledování studijní neúspěšnosti na konkrétní studijní programy.
Snižování studijní neúspěšnosti prostřednictvím realizace letní školy, Úvodního týdne pro prváky, workshop pro studenty kombinované/distanční formy studia apod. </t>
  </si>
  <si>
    <t>A.4</t>
  </si>
  <si>
    <t>ZDOKONALOVAT KVALITU A INOVATIVNOST VÝUKY</t>
  </si>
  <si>
    <t>F6</t>
  </si>
  <si>
    <t>• Počet akademických pracovníků, kteří se zúčastní vzdělávacího programu na rozvoj pedagogických kompetencí.
• Nově akreditované studijní programy, které využívají inovativní metody výuky</t>
  </si>
  <si>
    <t>Rozvoj pedagogických kompetencí a inovativních metod ve výuce</t>
  </si>
  <si>
    <t>• Realiazece Týdne rozvoje SU v rámci Akademie profesního a osobního rozvoje
• Realizace odborných akcí zaměřených na inovace ve výuce
• Realizace Týdne inovací ve výuce (tematická konference zaměřená na moderní metody výuky, příprava učeben pro flexibilní formy vzdělávání)
• Evaluace současných metod vzdělávání
• Pilotní zavedení inovativních metod vzdělávání do výuky</t>
  </si>
  <si>
    <t>Týden rozvoje  
Přednášky, workshopy a semináře zaměřené na inovace ve výuce, 
Provoz Akademie profesního a osobního rozvoje</t>
  </si>
  <si>
    <t>Business succes "Komunikace" pro 1 zaměstnance a následná realizace workshopu pro vyučující SU OPF
2 realizované vzdělávací akce nebo workshopů určených pro akademické pracovníky  s tématikou inovatiních metod výuky a hodnocení studentů.
2x Týden inovací ve výuce.
Uspořádání konference na téma inovace ve výuce na SU OPF pro vyučující SU OPF. 
6x Setkání Learning community
40 licencí Vevox</t>
  </si>
  <si>
    <t xml:space="preserve"> Rozvoj inovativních metod ve výuce, mj. odborná terénní praktika, plenéry apod. (2)</t>
  </si>
  <si>
    <t>Realizace kurzů dalšího vzdělávání akademických pracovníků, zapojení do Týdne inovací (150 000). 
Analýza existujících nástrojů evaluace vzdělávací činnosti včetně návrhů na případné inovace těchto nástrojů (25 000). 
Zavedení inovativních metod výuky dle možností předmětů a charakteru programů (min. 5 předmětů; 25 000)</t>
  </si>
  <si>
    <t>Podpora přípravy inovací studijních programů</t>
  </si>
  <si>
    <t xml:space="preserve">• Návrh a úprava prostor pro flexibilní formy vzdělávání </t>
  </si>
  <si>
    <t>Úpravy učebny k využití pro inovativní formy výuky.</t>
  </si>
  <si>
    <t>A.5</t>
  </si>
  <si>
    <t>SYSTEMATICKY PODPOROVAT A ROZVÍJET TALENTY</t>
  </si>
  <si>
    <t>F2</t>
  </si>
  <si>
    <t>•Počet podpořených talentovaných studentů</t>
  </si>
  <si>
    <t>Služby pro talentované studenty</t>
  </si>
  <si>
    <t>• Zavedení koncepce Talent Managementu na SU, metodika práce s talenty
• Vytvoření koncepce a pilotní zavedení celouniverzitního předmětu Rozvíjení talentů
• Zavedení a pilotní ověření projektového vyučování
• Zavedení a pilotní ověření konceptu studentských tutorů.</t>
  </si>
  <si>
    <t xml:space="preserve">Zavedení koncepce Talent Managementu na SU, metodika práce s talenty
Koncepce a pilotní zavedení celouniverzitního předmětu Rozvíjení talentů, využití testů Gallup (30 studentů, 4 nově akreditovaní koučové, z toho 3 OPF)
Zavedení a pilotní ověření projektového vyučování </t>
  </si>
  <si>
    <t>Gallup - talent management - 80 testů na identifikaci talentů pro studenty</t>
  </si>
  <si>
    <t>Stipendijní programy pro nadané studenty a studenty zapojující se do tvůrčí činnosti
Vytvoření systému, zavedení systému konceptu tutorů z řad studentů s výbornými studijními výsledky</t>
  </si>
  <si>
    <t>A.6</t>
  </si>
  <si>
    <t>PODPOROVAT PODNIKAVOST STUDENTŮ A ROZVOJ JEJICH MĚKKÝCH KOMPETENCÍ</t>
  </si>
  <si>
    <t>• Podíl respondentů, kteří zahájili podnikání do 3 let od ukončení studia
• Podíl studijních programů podporujících rozvoj obecných dovedností a měkkých kompetencí studentů</t>
  </si>
  <si>
    <t>Podpora podnikavosti studentů</t>
  </si>
  <si>
    <t>Gongol</t>
  </si>
  <si>
    <t xml:space="preserve">• Realizace aktivit Business Gate 
• Realizace aktivit na podporu podnikání (např. Týden podnikavosti, Podnikni to!, Patrioti MSK)
• Realizace aktivit zaměřených na rozvoj měkkých kompetencí. </t>
  </si>
  <si>
    <t>Realizace Business Gate Academy aktivit na opavských součástech</t>
  </si>
  <si>
    <t xml:space="preserve">Business Gate Academy: 50 studentů zapojených do řešení konkrétních zadání + 12 odborných akcí realizovaných v Business Gate
Týden podnikavosti: 200 zúčastněných studentů
Podnikni to! : 10 studentů s absolvovaným kurzem Podnikni to!
Odborné praxe studentů: praxe pro 5 studentů
 Workshopy na středních školách: realizace 10 worshopů
3 realizované účasti na akcích pořádaných na podporu podnikavosti a podnikání zejména v MSK 
4 Odborné akce na rozvoj podnikavosti a podnikání pro studenty Inovativního podnikání
</t>
  </si>
  <si>
    <t>Pilotní zařazení min. 1 předmětu na soft skills a min. 1 na kontakt s profesní realitou do studijních plánů (semináře vedené odborníky z praxe).</t>
  </si>
  <si>
    <t>A.7</t>
  </si>
  <si>
    <t>PODPOROVAT DIGITALIZACI A DISTANČNÍ PRVKY VE VÝUCE</t>
  </si>
  <si>
    <t>• Realizace aktivit na podporu podnikání (např. Týden podnikavosti, Podnikni to!, Patrioti MSK)</t>
  </si>
  <si>
    <t>F4</t>
  </si>
  <si>
    <t>• Podíl studijních předmětů podpořených online studijními materiály
• Podíl akademických pracovníků účastnících se ročně vzdělávacího programu SU zaměřeného na rozvoj kompetencí podporujících distanční vzdělávání. 
• Nové studijní programy v distanční formě vzdělávání</t>
  </si>
  <si>
    <t>Podpora jednotné digitální platformy studijních zdrojů a rozvoj digitálních kompetencí</t>
  </si>
  <si>
    <t>• Aktualizace a adaptace online studijních materiálů</t>
  </si>
  <si>
    <t>•    Podpora činnosti spjatých s implementací flexibilních forem vzdělávání.</t>
  </si>
  <si>
    <t xml:space="preserve">Aktualizace studijních opor u stávajících studijních programů.
</t>
  </si>
  <si>
    <t>Podpora studijncíh programů v distanční formě</t>
  </si>
  <si>
    <t>Příprava studijních programů a kurzů CŽV v distanční formě.</t>
  </si>
  <si>
    <t>A.8</t>
  </si>
  <si>
    <t>ROZVÍJET INDIVIDUÁLNÍ PŘÍSTUP A ROZŠÍŘIT PODPŮRNÉ SLUŽBY PRO STUDENTY</t>
  </si>
  <si>
    <t>• Podíl spokojených příjemců služeb Poradenského centra
• Počet studentů využívajících služeb Poradenského centra</t>
  </si>
  <si>
    <t>Propagace podpůrných služeb</t>
  </si>
  <si>
    <t>• Implementace propagace podpůrných služeb do komunikační strategie SU</t>
  </si>
  <si>
    <t>Školení k podpůrným službám</t>
  </si>
  <si>
    <t xml:space="preserve">• Interní kurzy pro studenty SU. </t>
  </si>
  <si>
    <t>Realizace odborných akcí</t>
  </si>
  <si>
    <t>Odstraňování bariér ke vzdělávání</t>
  </si>
  <si>
    <t>• Odborné konzultace a interní kurzy pro zaměstnance SU. 
• Rozšíření databáze digitalizovaných studijních materiálů pro studenty se specifickými potřebami (aktualizace, adaptace)</t>
  </si>
  <si>
    <t xml:space="preserve">Realizace odborných akcí a konzultací
</t>
  </si>
  <si>
    <t>F10</t>
  </si>
  <si>
    <t>Systém zpětné vazby pro Poradenské centrum</t>
  </si>
  <si>
    <t>Vyhodnocení zpětné vazby služeb Poradenského centra</t>
  </si>
  <si>
    <t>Realiazace šetření k vyhodnocení služeb PC</t>
  </si>
  <si>
    <t>Uznávání výsledků předchozího vzdělávání</t>
  </si>
  <si>
    <t>Implementace metodiky uznávání výsledků předchozího studia</t>
  </si>
  <si>
    <t>ověření implmenetace metodiky</t>
  </si>
  <si>
    <t>Rozšíření podpůrných služeb</t>
  </si>
  <si>
    <t xml:space="preserve">• Realizace služeb KC
• Realizace služeb PC
</t>
  </si>
  <si>
    <t>Koučink, poradenství, spolupráce se zaměstnavateli
Komunikační platforma s ústavy a katedrami SU
Propagace služeb PC a KC</t>
  </si>
  <si>
    <t>Prioritní cíl MŠMT</t>
  </si>
  <si>
    <t>suma</t>
  </si>
  <si>
    <t>cíl 1</t>
  </si>
  <si>
    <t>cíl 2</t>
  </si>
  <si>
    <t>cíl 3</t>
  </si>
  <si>
    <t>cíl 5</t>
  </si>
  <si>
    <t>cíl 6</t>
  </si>
  <si>
    <t>cíl 7 - Internacionalizace  (I.)</t>
  </si>
  <si>
    <t>cíl 8</t>
  </si>
  <si>
    <t xml:space="preserve">Celkem za oblast A </t>
  </si>
  <si>
    <t>neinvestice</t>
  </si>
  <si>
    <t>investice</t>
  </si>
  <si>
    <t>Oblast B</t>
  </si>
  <si>
    <t>VĚDA, VÝZKUM A DALŠÍ TVŮRČÍ ČINNOSTI</t>
  </si>
  <si>
    <t>Celkem PPSŘ</t>
  </si>
  <si>
    <t xml:space="preserve">B.1 </t>
  </si>
  <si>
    <t>PODPOROVAT ZÁKLADNÍ VÝZKUM A DALŠÍ TVŮRČÍ ČINNOSTI SE ZOHLEDNĚNÍM SPECIFIK JEDNOTLIVÝCH SOUČÁSTÍ</t>
  </si>
  <si>
    <t>B.1</t>
  </si>
  <si>
    <t>• Získání certifikace HR Award.
• Nová interní grantová soutěž zaměřená zejména na studenty doktorských studijních programů.
• Inovovaný systém hodnocení pracovníků/týmů/pracovišť.
• Výsledky činnosti vědecko-výzkumných a uměleckých tvůrčích center.</t>
  </si>
  <si>
    <t>Implementace HR Award</t>
  </si>
  <si>
    <t>Růžičková</t>
  </si>
  <si>
    <t>Realizace činností v souvislosti s implementací akčního plánu HR Award</t>
  </si>
  <si>
    <t>Implementace akčního plánu HR Award</t>
  </si>
  <si>
    <t>Redesign SGS</t>
  </si>
  <si>
    <t>Stavárek</t>
  </si>
  <si>
    <t>Centrum Artificial Intelligence</t>
  </si>
  <si>
    <t>Rozvoj hodnocení VaV</t>
  </si>
  <si>
    <t>Vznik platformy pro transfer poznatků, dovedností a technologií</t>
  </si>
  <si>
    <t>B.2</t>
  </si>
  <si>
    <t>PODPOROVAT APLIKOVANÝ A SMLUVNÍ VÝZKUM, EXPERIMENTÁLNÍ VÝVOJ, ZVYŠOVAT POČET KOMERCIALIZOVATELNÝCH VÝSLEDKŮ VĚDECKÉ, VÝZKUMNÉ A DALŠÍ TVŮRČÍ ČINNOSTI</t>
  </si>
  <si>
    <t>• Proškolení akademických pracovníků v oblasti komercializacea transferu technologií.
• Systém na podporu spolupráce, komercializace a transferu technologií a znalostí.</t>
  </si>
  <si>
    <t>Realizace školení, informačních a networkingových akcí v oblasti transferu poznatků, dovedností a technologií</t>
  </si>
  <si>
    <t>Török</t>
  </si>
  <si>
    <t>Vytvoření Centra pro transfer technologií</t>
  </si>
  <si>
    <t>B.3</t>
  </si>
  <si>
    <t>PODPOROVAT SPOLUPRÁCI A OTEVŘENOST V RÁMCI TVŮRČÍCH ČINNOSTÍ</t>
  </si>
  <si>
    <t>• Nově navázané nebo aktualizované partnerské smlouvy s výzkumnými organizacemi z ČR a ze zahraničí
•  Aktualizované nebo nové smlouvy o spolupráci ve vědě a výzkumu s aplikačním sektorem.
•  Množství externích grantových prostředků získaných na realizaci základního výzkumu, aplikovaného (průmyslového) výzkumu, experimentálního vývoje a dalších tvůrčích činností.
•  Vyšší počet společných publikačních a dalších výstupů VaV se zahraničními pracovišti (výzumníky).
•  Vyšší podíl zahraničních odborných pracovníků zapojených do vědy, výzkumu a dalších tvůrčích činností.
•  Absolutní i relativní množství příjmů z komercializace VaV výstupů a zakázkového výzkumu.
•  Původní vědecké práce zveřejněné v režimu open access / repository.</t>
  </si>
  <si>
    <t>Realizace školení, informačních a networkingových akcí zaměřených na vědeckou spolupráci a přípravu grantových žádostí
(Sloučená opatření SZ: Nástroje na přilákání VaV pracovníků, Zlepšení informovatnosti o grantech, Networkingové aktivity VaV, Zlepšení Open Access)</t>
  </si>
  <si>
    <t>B.4</t>
  </si>
  <si>
    <t>DOSAHOVAT EXCELENCE TVŮRČÍ ČINNOSTI DOKTORANDŮ A VĚTŠÍ KVALITY POSTGRADUÁLNÍHO STUDIA</t>
  </si>
  <si>
    <t>F5</t>
  </si>
  <si>
    <t>• Počet doktorských studijních programů s disertačními pracemi vypracovanými zpravidla v cizím jazyce.
• Počet doktorských studijních programů s disertačními pracemi tvořenými zpravidla souborem vyšlých/přijatých publikací.
• Počet doktorských studijních programů, kde obhajoby disertačních prací probíhají zpravidla s alespoň jedním zahraničním členem komise či oponentem.
• Podíl studentů doktorského studia účastnících se mezinárodních a dalších mobilit.</t>
  </si>
  <si>
    <t>Zvýšení kvality doktorského studia
(Sloučená opatření SZ: Podpora mobilit doktorandů, Změny ve financování doktorského studia, Zlepšování informovanosti doktorandů, Aktualizace podmínek doktorského studia)</t>
  </si>
  <si>
    <t>• Zkvalitnění doktorského studia na SU</t>
  </si>
  <si>
    <t>• Licence DeepL na zkvalitnění jazykové úrovně vědeckých prací doktorandů v angličtině</t>
  </si>
  <si>
    <t>• 1 jazykový kurz pro doktorandy
• 1 realizovaná konference pro doktorandy KPCBE
• 4 odborné semináře a workshopy pro doktorandy
• 1 Den vědy pro zájemce o doktorské studium</t>
  </si>
  <si>
    <t>• 2 krátkodobé příjezdové mobility zahraničních odborníků zapojených do přednášek a seminářů pro studenty doktorského studia
• 2 krátkodobé výjezdové mobility do zahraničí studentů doktorského studia
• 3 odborné semináře a workshopy pro doktorandy</t>
  </si>
  <si>
    <t>• 1 dlouhodobá (3 měsíce) zahraniční výjezdová mobilita studenta doktorského studia
• krátkodobé příjezdové mobility v rozsahu 22 osobodnů zahraničních odborníků zapojených do přednášek a seminářů pro studenty doktorského studia</t>
  </si>
  <si>
    <t>• 4 týdny výjezdových mobilit v zahraničí pro studenty doktorského studia
• 9 týdnů příjezdových mobilit zahraničních odborníků zapojených do přednášek a seminářů pro studenty doktorského studia</t>
  </si>
  <si>
    <t>• Realizace aktivit v oblasti mentoringu a rozvoje soft skills doktorandů v návaznosti na HR Award</t>
  </si>
  <si>
    <t>• 5 týdnů výjezdových zahraničních mobilit studentů doktorského studia
• 10 proškolených osob - studentů doktorského studia
• 1 odborný workshop pro studenty doktorského studia</t>
  </si>
  <si>
    <t>Úpravy Kariérního řádu související s doktorským studiem</t>
  </si>
  <si>
    <t>cíl 8 - Další prioritní cíle  (II.)</t>
  </si>
  <si>
    <t>Celkem za oblast B</t>
  </si>
  <si>
    <t>Oblast C</t>
  </si>
  <si>
    <t>SPOLEČENSKÁ ROLE</t>
  </si>
  <si>
    <t>C.1</t>
  </si>
  <si>
    <t>REFLEKTOVAT CELOSPOLEČENSKÉ A AKTUÁLNÍ VÝZVY, INTENZIVNĚJI SE ZAPOJIT DO STRATEGICKÉHO REGIONÁLNÍHO ROZVOJE A DO ŽIVOTA SÍDELNÍCH MĚST</t>
  </si>
  <si>
    <t>• Počet partnerství a společných projektů v rámci místních, komunitních a spolkových aktivit.</t>
  </si>
  <si>
    <t xml:space="preserve">Podporovat komunitní a kulturní aktivity v sídelních městech a výrazných centrech regionu </t>
  </si>
  <si>
    <t>• Podpora akcí, v jejichž rámci součásti univerzity realizují komunitní a kulturní aktivity v Moravskoslezském kraji.</t>
  </si>
  <si>
    <t>Účast SU na mez. diskusním fóru Meltingpot/Colours of Ostrava
Běh se Zoo Ostrava                                                                                     
800 let města Opavy</t>
  </si>
  <si>
    <t>Programy zaměřené na kulturní a vzdělávací obsah v NC a fakultě se zaměřením na studenty a mládež a veřejnost (5) - 150 000
Posílení integrity na kulturně-společenských a vzdělávacích akcí v regionu (3) - 100 000</t>
  </si>
  <si>
    <t>Podpora účasti fakulty na společenských a kulturních akcích v regionu, jedná se zejména o festival Slunovrat, cyklus Moderní výzvy lidstva, Dny prevence, akce zaměřené na edukaci veřejnosti, akce k výročí 800 let města Opava (ve spolupráci s univerizitou) apod. (170 000)
Zapojení pracovníků do různých orgánů a pracovních skupin a komisí města a kraje. (30 000)</t>
  </si>
  <si>
    <t>Vytvoření platformy pro spolupráci s regionálními stakeholdery</t>
  </si>
  <si>
    <t xml:space="preserve">Vytvoření interní databáze spolupracujících subjektů </t>
  </si>
  <si>
    <t>databáze (kontakt, forma zapojení, nabídka služeb, rozvoj)</t>
  </si>
  <si>
    <t>C.2</t>
  </si>
  <si>
    <t>VÉST KE SPOLEČENSKÉ ODPOVĚDNOSTI</t>
  </si>
  <si>
    <t>• Získání ekoznačky typu „ekologicky šetrná kancelář“</t>
  </si>
  <si>
    <t>Podporovat studenty i pracovníky ve společensky prospěšných aktivitách</t>
  </si>
  <si>
    <t>• Podpora studentů a zaměstnanců Slezské univerzity při realizaci společensky prospěšných aktivit.</t>
  </si>
  <si>
    <t>1x ročně zorganizovat akci Týden dárcovství na OPF</t>
  </si>
  <si>
    <t>Podpora studentů i pracovníků ve společensky prospěšných aktivitách a dobrovolnictví, podpora realizace společensky prospěšných akcí a zapojení studentů a pracovníků do dobrovolnictví, např. dárcovství krve, doučování, práce s dětmi apod.
- koordinace aktivit, informování pracovníků a studentů o možnostech zapojení,
- realizace workshopu na téma dobrovolnictví,
- finance - odměny, drobný majetek, služby (nájem, tisk, grafika apod.).</t>
  </si>
  <si>
    <t>Zavedení ekologických prvků do chodu univerzity 
(Vytvoření koncepce/Strategie udržitelnosti SU, realizace výstupů strategie)</t>
  </si>
  <si>
    <t xml:space="preserve">• Implementace akčního plánu Strategie udržitelnosti Slezské univerzity
</t>
  </si>
  <si>
    <t>• Realizace udržitelných opatření (paušální platby Filtermac za celou SU, náklady na třídění a likvidaci odpadů, technická a technologická řešení) 
• Energetický audit budov</t>
  </si>
  <si>
    <t>Zavádění ekologických prvků a udržitelnosti do chodu fakulty (Implementace univerzitní strategie udržitelnosti a realizace výstupů, interní i externí propagace kroků fakulty v této oblasti).
- finance: odměny, pořízení nádob na tříděný odpad, služby.</t>
  </si>
  <si>
    <t>C.3</t>
  </si>
  <si>
    <t>ROZŠÍŘIT NABÍDKU KURZŮ CŽV</t>
  </si>
  <si>
    <t>• Nové kurzy CŽV připravené společně s ÚP a zaměstnavateli.
• Nové MOOC kurzy.</t>
  </si>
  <si>
    <t>Nabídka kurzů CŽV a dětské univerzity</t>
  </si>
  <si>
    <t>• Realizace programů CŽV
• Realizace rámcově ucelených programů a kurzů U3V
• Organizace odborných exkurzí</t>
  </si>
  <si>
    <t xml:space="preserve">• Realizovat 2 přednáškové cykly či vzdělávací kurzy/semestr.
• Zorganizovat 2 odborné exkurze/rok s využitím dobrých zkušeností z předcházejících let.
• Zorganizovat jiné akce min. 1/semestr, které by přinášely užitečné informace a poznatky s ohledem na aktuální dění v regionu.
• Jednotlivé aktivity a výstupy vzdělávacích programů U3V nadále prezentovat široké veřejnosti a tím vytvořit povědomí o významu U3V na OPF. </t>
  </si>
  <si>
    <t>Pokračovat ve sledování společenské a profesní poptávky v oblasti celoživotního vzdělávání.
Rozvíjet nabídku kurzů CŽV typu A i M, výstup připravené a realizované kurzy CŽV typu A (min. 2) i M (min. 3 kurzy).</t>
  </si>
  <si>
    <t>Vytvoření systému spolupráce s externími subjekty na tvorbě CŽV</t>
  </si>
  <si>
    <t>Propojení CŽV a DOV</t>
  </si>
  <si>
    <t>Podpora tvorby MOOC kurzů</t>
  </si>
  <si>
    <t>C.4</t>
  </si>
  <si>
    <t xml:space="preserve"> PODPOROVAT KOMUNITNÍ ŽIVOT V RÁMCI STUDIA I PO NĚM</t>
  </si>
  <si>
    <t>F3</t>
  </si>
  <si>
    <t>• Míra zapojení studentů do univerzitních aktivit (mimo oblast vzdělávání, vědy a výzkumu a dalších tvůrčích činností)</t>
  </si>
  <si>
    <t>Podpora činnosti a zázemí pro studentské spolky a organizace
(Sloučená opatření SZ: Podpora činnosti a zázemí pro studentské spolky a organizace, Oslovování studentů se zapojením do univerzitního dění, Podpora univerzitního sportu)</t>
  </si>
  <si>
    <t xml:space="preserve">• Podpora realizace společenských, kulturních a sportovních aktivit studentů.
• Realizace výstupů mapujících pohled studentů a absolventů (videa, almanach apod.)
</t>
  </si>
  <si>
    <t>Podpora a rozvoj univerzitního e-sportu (70 000)                                                                                                                                        
Majálesy Opava a Karviná (130 000)</t>
  </si>
  <si>
    <t xml:space="preserve">1x ročně Vyběhni s OPF (50 000)
1x ročně Reprezentační ples SU OPF (100 000)
1x ročně Sportovní odpoledne SU OPF (20 000)
2x ročně Časopis SU OPF (40 000)
1x ročně Almanach absolventů SU OPF (20 000)
2x ročně záznam absolventských promocí (16 000)
Nastavení řízení sítě ambasadorů studijních programů (4 000)
Natočení 5 videí o životě na fakultě z pohledu studentů a absolventů (50 000)
</t>
  </si>
  <si>
    <t xml:space="preserve">Podporovat spoluúčast studentů a absolventů na dění na fakultě 
Podpora činnosti a zázemí pro studentské spolky a organizace.
-	Vyhlašování soutěží a výzev pro studenty podněcující jejich aktivní přístup k “mimoškolním aktivitám”. (50 000)
-	Příprava a realizace tzv. dne absolventů. (100 000)
-	Podpora realizace studentských společenských, kulturních a sportovních aktivit. (50 000)
</t>
  </si>
  <si>
    <t>Celkem za oblast C</t>
  </si>
  <si>
    <t>Oblast D</t>
  </si>
  <si>
    <t>INTERNACIONALIZACE</t>
  </si>
  <si>
    <t xml:space="preserve">D.1 </t>
  </si>
  <si>
    <t>D.1 POSILOVAT STRATEGICKÉ ŘÍZENÍ V OBLASTI INTERNACIONALIZACE</t>
  </si>
  <si>
    <t>D.1</t>
  </si>
  <si>
    <t>F8</t>
  </si>
  <si>
    <t>• Počet pracovníků proškolených v oblasti jazykových, mezikulturních a dalších kompetencí v oblasti internacionalizace nebo zúčastnivších se informačních, networkingových či odborných akcí a aktivit týkajících se mezinárodní spolupráce nebo zapojení do mezinárodních sítí/organizací. 
• Vnitrouniverzitní finanční nástroj na podporu a rozvoj všech typů aktivit mezinárodní spolupráce a internacionalizace činností SU.</t>
  </si>
  <si>
    <t>Rozvoj networkingových aktivit v oblasti internacionalizace</t>
  </si>
  <si>
    <t>Finanční podpora mezinárodní spolupráce</t>
  </si>
  <si>
    <t>• Podpora aktivit SU v rámci aliance STARS EU</t>
  </si>
  <si>
    <t>• Plně funkční STARS EU office na SU
• Zapojení SU do společných projektů/aktivit STARS EU
• Účast pracovníků SU na akcích STARS EU</t>
  </si>
  <si>
    <t>D.2</t>
  </si>
  <si>
    <t xml:space="preserve"> VYTVÁŘET MEZINÁRODNÍ PROSTŘEDÍ VE VÝUCE</t>
  </si>
  <si>
    <t>Příjezdové zaměstnanecké zahraniční mobility</t>
  </si>
  <si>
    <t>• Nově akreditované studijní programy (Bc., Mgr., Ph.D.) v cizích jazycích.
• Počet studentů v cizojazyčných studijních programech (Bc., Mgr., Ph.D.).
•  Počet kvalifikačních prací zpracovaných v cizích jazycích nebo v rámci mezinárodních projektů.
• Počet novýh cizojazyčných studijních materiálů (fyzických i elektronických).</t>
  </si>
  <si>
    <t>Podpora tvorby studijních programů v cizím jazyce</t>
  </si>
  <si>
    <t>Pořízení cizojazycčných studijních materiálů</t>
  </si>
  <si>
    <t>• Cizojazyčné studijní materiály
• Eventy pro zahraniční studenty všech součástí SU</t>
  </si>
  <si>
    <t>• Welcome days pro zahraniční studenty všech součástí SU</t>
  </si>
  <si>
    <t>• pořízená cizojazyčna studijní literatura
• 3 realizované akce a semináře pro zahraniční studenty
• 3 přeložené vnitřní předpisy/normy
• 15 zaslaných zásilek do zahraničí</t>
  </si>
  <si>
    <t xml:space="preserve">• překlad nových a aktualizovaných vnitřních předpisů a formulářů pro zahraniční pracovníky a studenty, aktualizace obsahu webových stránek v angličtině
• realizace 2 informačně-motivačních workshopů pro zájemce o zahraniční mobility a studium v zahraničí   </t>
  </si>
  <si>
    <t>• min. 3 virtuální přednášky zahraničních odborníků pro studenty 
• nákup odborné literatury v AJ                  
• realizace min. 1 informačně-motivační workshop pro zájemce o zahraniční mobility</t>
  </si>
  <si>
    <t>Implementace Erasmus without papers a dalších</t>
  </si>
  <si>
    <t>Implementace automatického uznávání vzdělávání</t>
  </si>
  <si>
    <t>D.3</t>
  </si>
  <si>
    <t>ROZVÍJET PROPAGACI A PODPŮRNÉ SLUŽBY PRO ZAHRANIČNÍ STUDENTY A PRACOVNÍKY</t>
  </si>
  <si>
    <t>• Podíl dvojjazyčných elektronických nástrojů na podporu internacionalizace, navigačních systémů objektů, mutací vytipovaných do dokumentů a norem.
•  Počet marketingových a informačních materiálů o nabídce studia v cizím jazyce.
•  Nové a inovované podpůrné služby pro zahraniční zájemce o studium, studenty a pracovníky.</t>
  </si>
  <si>
    <t>Posílení propagace pro zájemce o studium ze zahraničí</t>
  </si>
  <si>
    <t>Podpora mezinárodní propagace SU</t>
  </si>
  <si>
    <t>• členství SU v European Association for International Education (EAIE)
• účast pracovníků SU na veletrhu EAIE
• nové propagační a informační materiály SU v angličtině</t>
  </si>
  <si>
    <t>• 1 nový profil na portálu studijních programů v angličtině 
• 1 aktualizovaný profil na portálu masterstudies.com 
• 5 vytvořených příspěvků na webu SU OPF a 5 vytvořených příspěvků na sociálních sítích SU OPF
• aktualizované propagační a informační materiály a webové stránky</t>
  </si>
  <si>
    <t>• tvorba, tisk a nákup propagačních předmětů a materiálů v anglickém jazyce za účelem prezentace fakulty v zahraničí</t>
  </si>
  <si>
    <t>• propagační předměty s anglickým logem fakulty k účelům reprezentace fakulty v zahraničí 
• propagační materiály (brožůra, letáky) o FVP v anglickém jazyce</t>
  </si>
  <si>
    <t>Účast na zahraničních veletrzích</t>
  </si>
  <si>
    <t>Překlady vnitřních předpisů a norem</t>
  </si>
  <si>
    <t>Rozvoj kompetencí podpůrných pracovníků</t>
  </si>
  <si>
    <t>Účast na veletrzích</t>
  </si>
  <si>
    <t>Elektronizace pracovišť pro zahraniční styky</t>
  </si>
  <si>
    <t>D.4</t>
  </si>
  <si>
    <t>ROZVÍJET ZAHRANIČNÍ MOBILITU A GLOBÁLNÍ KOMPETENCE STUDENTŮ A PRACOVNÍKŮ UNIVERZITY</t>
  </si>
  <si>
    <t>•  Podíl studentů bakalářského, magisterského a doktorského studia, kteří absolvovali mobilitu nebo zahraniční pracovní stáž.
• Podíl pracovníků s ověřenou znalostí alespoň jednoho cizího jazyka.
•  Podíl pracovníků účastnících se zahraničních mobilit, resp. pracovníků, kteží absolvovali studium v zahraničí nebo tam získali významné odborné zkušenosti.
• Zapojení zahraničních absolventů do aktivit SU.</t>
  </si>
  <si>
    <t>Odstraňování bariér mobilit</t>
  </si>
  <si>
    <t xml:space="preserve">• Podpora mezinárodních mobilit na SU
</t>
  </si>
  <si>
    <t>• 2 krátkodobé mobility vedoucí k podpoře internacionalizace SU OPF</t>
  </si>
  <si>
    <t>• min. 12 krátkodobých mobilit za účelem navázání a prohloubení stávající mezinárodní spolupráce se zahraničními pracovišti 
• min. 3 krátkodobých mobilit zahraničních odborníků za účelem zvyšování úrovně mezinárodního prostředí ve výuce 
• min. 8 krátkodobých mobilit studentů na zahraniční instituce za účelem studia nebo realizace praxe vyplývající ze studijního programu</t>
  </si>
  <si>
    <t xml:space="preserve">• min. 5 krátkodobých příjezdových nebo výjezdových mobilit pracovníků fakulty nad rámec Erasmus+ 
• 2 krátkodobé mobility ak. pracovníků na University of Franche-Comté s cílem setkání se zástupci partnerských institucí v rámci STARS EU 
• min. 2 mobility a aktivity vedoucí k navázání dlouhodobé spolupráce za účelem přijímání studentů FVP na praktické stáže Erasmus+ </t>
  </si>
  <si>
    <t>• příjezdové mobility zahraničních pracovníků v rozsahu 110 osobodnů</t>
  </si>
  <si>
    <t>• 12 týdnů výjezdových zahraničních mobilit studentů
• 3 týdny příjezdových mobilit zahraničních odborníků</t>
  </si>
  <si>
    <t>Rozvoj mezikulturních a jazykových vzdělávacích aktivit</t>
  </si>
  <si>
    <t>Zvyšování jazykových kompetencí zaměstnanců</t>
  </si>
  <si>
    <t>• 2 jazykové kurzy angličtiny pro zaměstnance OPF SU</t>
  </si>
  <si>
    <t>• 4 jazykové kurzy angličtiny pro zaměstnance FPF SU</t>
  </si>
  <si>
    <t>Zohlednění mezikulturních/jazykových aspektů v přípravě studijních programů</t>
  </si>
  <si>
    <t>Začlenění mobilit do kurikula studijních programů</t>
  </si>
  <si>
    <t>Podpora mobility do knowledge hubs a špičkových pracovišť</t>
  </si>
  <si>
    <t>Zlepšování kvality administrativních procesů</t>
  </si>
  <si>
    <t>Zavedení flexibilních a virtuálních typů mobilit</t>
  </si>
  <si>
    <t>Rozšíření spektra výzkumných témat</t>
  </si>
  <si>
    <t>Systém spolupráce se zahraničními absolventy</t>
  </si>
  <si>
    <t>Celkem za oblast D</t>
  </si>
  <si>
    <t>Oblast E</t>
  </si>
  <si>
    <t>ROZVOJ LIDSKÝCH ZDROJŮ</t>
  </si>
  <si>
    <t>E.1</t>
  </si>
  <si>
    <t>POSILOVAT MOTIVACI K OSOBNÍMU I KARIÉRNÍMU ROZVOJI PRACOVNÍKŮ​</t>
  </si>
  <si>
    <t>F7</t>
  </si>
  <si>
    <t>• Získání certifikace HR Award a její obhájení.
• Účast zaměstnanců na vzdělávacích aktivitách v oblasti osobního rozvoje, manažerských dovedností a v rozvoji znalostí, kompetencí a dovedností.
• Úspěšně dokončená habilitační řízení (externí i interní) a řízení ke jmenování profesorem (externí i interní).</t>
  </si>
  <si>
    <t>Implementovat systém kariérního rozvoje s vazbou na systém hodnocení pracovníků podle aktualizovaného Kariérního řádu</t>
  </si>
  <si>
    <t>• Stanovení společných principů a zajištění relevantní evidence hodnocení zaměstnanců
• Zpracování vnitřních norem součástí upravujících konkrétní podmínky hodnocení zaměstnanců a podpory/nástrojů rozvoje kariéry (dle čl. 1, odst. 4 KŘ)</t>
  </si>
  <si>
    <t>Implementace aktualizovaného systému evaluace pracovníků a pracovišť fakulty. 
Zpracování a implementace kompetenčního modelu fakulty.</t>
  </si>
  <si>
    <t>Vytvořit celouniverzitní systémový program vzdělávacích aktivit</t>
  </si>
  <si>
    <t>• Realizace vzdělávacích akcí (semináře, workshopy, kurzy) pro zaměstnance SU</t>
  </si>
  <si>
    <t>semináře, workshopy, kurzy pro zaměstnance REK</t>
  </si>
  <si>
    <t xml:space="preserve">Podpora prohlubování kvalifikace pracovníků v oblasti soft skills a odborných kompetencí (jazykové, ICT a další). </t>
  </si>
  <si>
    <t>Jazykový kurz pro zaměstnance</t>
  </si>
  <si>
    <t>Provést revizi nabízených benefitů pro zaměstnance a jejich aktualizaci s cílem zvýšit jejich motivační potenciál</t>
  </si>
  <si>
    <t>• Implementace systému do praxe</t>
  </si>
  <si>
    <t>aktualizovaný systém a jeho implementace v praxi</t>
  </si>
  <si>
    <t>E.2</t>
  </si>
  <si>
    <t>ROZVÍJET PROAKTIVNÍ POLITIKU V OBLASTI NÁBORU NOVÝCH AKADEMICKÝCH A VĚDECKÝCH PRACOVNÍKŮ A OBSAZOVÁNÍ POZIC VEDOUCÍCH PRACOVNÍKŮ</t>
  </si>
  <si>
    <t>• Získání certifikace HR Award a její obhájení (udržení).
• Přijímání akademických a vědeckých pracovníků je v souladu se zásadami OTM-R politiky.
• Zveřejňování nabídek na obsazení relevantních VaV pozic na vhodných mezinárodních platformách.</t>
  </si>
  <si>
    <t>implementace hodnocení, evaluační zpráva</t>
  </si>
  <si>
    <t>Proškolit vedoucí zaměstnance o principech OTM-R politiky</t>
  </si>
  <si>
    <t>• Proškolení vedoucích zaměstnanců o principech OTM-R politiky</t>
  </si>
  <si>
    <t>zpracovat modelový vzorový postup pro realizaci výběrových řízení, 
vytvořit metodiku systému školení v rámci adaptace</t>
  </si>
  <si>
    <t>Realizace semináře k on-boardingu, proškolení pracovníci.</t>
  </si>
  <si>
    <t>Zveřejňování otevřených výběrových řízení</t>
  </si>
  <si>
    <t>• Zveřejňování nabídek volných pracovních míst na různých platformách včetně Euraxess</t>
  </si>
  <si>
    <t>úhrada nákladů na inzerci</t>
  </si>
  <si>
    <t>E.3</t>
  </si>
  <si>
    <t>ZAJISTIT ODPOVÍDAJÍCÍ ZÁZEMÍ PRO PRACOVNÍKY VŠECH SOUČÁSTÍ</t>
  </si>
  <si>
    <t>• Pozitivní hodnocení infrastruktury a vybavení pro vzdělávací, vědecko-výzkumné a další relevantní účely v rámci Hodnocení kvality souvisejících činností.</t>
  </si>
  <si>
    <t>Průběžně analyzovat dostupnost potřebného vybavení a kvality infrastruktury pro potřebu kvalitního naplňování všech rolí univerzity</t>
  </si>
  <si>
    <t>Realizace evaluace úrovně infrastruktury a pracovního prostředí mezi zaměstnanci</t>
  </si>
  <si>
    <t>Evaluace úrovně infrastruktury a pracovního prostředí mezi pracovníky fakulty.</t>
  </si>
  <si>
    <t>Zajistit a alokovat finanční prostředky potřebné pro implementaci Investičního plánu a na pořízení nebo upgrade další potřebné infrastruktury a vybavení</t>
  </si>
  <si>
    <t>• Podaný investiční záměr na investiční akce na MŠMT  
• Rozvoj infrastruktury a obnova AV techniky</t>
  </si>
  <si>
    <t>Rozvoj infrastruktury a obnova AV techniky fakulty (obnova AV techniky v aulách, dobudování modulární zasedací místnosti)</t>
  </si>
  <si>
    <t>Systematizovat a realizovat vzdělávání v oblasti využívání nově zaváděných technologií a nástrojů rozšířením nabídky vzdělávacích aktivit</t>
  </si>
  <si>
    <t xml:space="preserve">•  Podpora vzdělávání administrátorů  M365 </t>
  </si>
  <si>
    <t>vzdělávací akce v rámci podpory prostředí M365</t>
  </si>
  <si>
    <t>Celkem za oblast E</t>
  </si>
  <si>
    <t>Oblast F</t>
  </si>
  <si>
    <t>PR &amp; MARKETING A IMAGE</t>
  </si>
  <si>
    <t>F.1</t>
  </si>
  <si>
    <t xml:space="preserve"> ZEFEKTIVNIT A SJEDNOTIT KOMUNIKACI NAPŘÍČ UNIVERZITOU</t>
  </si>
  <si>
    <t>• Spokojenost respondentů (studentů, absolventů a zaměstnanců) s dostupností a úrovní poskytovaných informací.</t>
  </si>
  <si>
    <t>Vytvoření a implementace celouniverzitní marketingové a komunikační strategie</t>
  </si>
  <si>
    <t>• Zpracování marketingové a komunikační strategie Slezské univerzity</t>
  </si>
  <si>
    <t>Marketingová a komunikační strategie Slezské univerzity</t>
  </si>
  <si>
    <t xml:space="preserve">Realizovat workshop zaměřený na principy PR se zaměřením na prezentaci fakulty a popularizaci jejich výsledků (1 či více "workshopů" optimálně po jednotlivých ústavech)
Zpracovat zásady postupů v oblasti komunikace a PR fakulty (metodické materiály)
</t>
  </si>
  <si>
    <t>Vytvoření systému komunikace a zapojení absolventů</t>
  </si>
  <si>
    <t>• Realizace kroků spojených s vytvořením systému komunikace s uchazeči a absolventy</t>
  </si>
  <si>
    <t>SUper Magazín</t>
  </si>
  <si>
    <t xml:space="preserve">F.2 </t>
  </si>
  <si>
    <t>PODPOROVAT KVALITNÍ A EFEKTIVNÍ MARKETING A KOMUNIKACI S VEŘEJNOSTÍ</t>
  </si>
  <si>
    <t>• Rostoucí počet přihlášek ke studiu na Slezské univerzitě mezi tuzemskými i zahraničními uchazeči o studium.</t>
  </si>
  <si>
    <t>Vyhodnocení dopadů marketingových aktivit</t>
  </si>
  <si>
    <t>• Aktivně prezentovat nabídku studijních programů komplexní informační formou</t>
  </si>
  <si>
    <t>Tvorba obsahu o fakultě (propagační, informační a popularizační obsah) směrem k veřejnosti v online i offline prostředí (články, AV obsah). (7)- 95 000
Dny otevřených dveří a ústavní dny (4) - 45 000</t>
  </si>
  <si>
    <t xml:space="preserve">Zatraktivnit a doplnit prostory Unipointu o prezentační mobiliář a technickou výbavu (pořízení vybavení, akustické řešení 150 tis.)
</t>
  </si>
  <si>
    <t xml:space="preserve">Akce pro studenty středních škol se zájmem o fyzikální obory, Unisféra, TGIAF atd. </t>
  </si>
  <si>
    <t>Vytvoření/aktualizace sítě ambasadorů</t>
  </si>
  <si>
    <t>Prezentace univerzity v zahraničí</t>
  </si>
  <si>
    <t>• Prezentace studentů a akademických pracovníků na zahraničních univerzitách</t>
  </si>
  <si>
    <t>Prezentace studentů a akademických pracovníků na zahraničních univerzitách, 4 prezentace celkově (i mimo univerzity zahrnuté do STARS EU)</t>
  </si>
  <si>
    <t xml:space="preserve">F.3 </t>
  </si>
  <si>
    <t>POPULARIZOVAT VÝSLEDKY VĚDECKÉ A DALŠÍ TVŮRČÍ ČINNOSTI</t>
  </si>
  <si>
    <t>• Počet popularizačních výstupů s tematikou vědy, výzkumu a další tvůrčí činnosti.
• Počet uskutečněných popularizačních akcí a kampaní.</t>
  </si>
  <si>
    <t>Průběžná realizace popularizačních akcí
(Sloučená opatření SZ: Implementace celouniverzitní marketingové strategie - popularizace, Evidence výsledků tvůrčí činnosti s potenciálem popularizace, Realizace popularizačních akcí a kampaní, Spolupráce s partnery a médií, Školední v oblasti popularizace)</t>
  </si>
  <si>
    <t>• Tvorba populárně-naučného obsahu prezentace VaV pro širokou veřejnost (prezenčně i audiovizuálně)</t>
  </si>
  <si>
    <t>• Nové celoroční popularizační pořady ("Co by kdyby")/Pokračující popularizační pořady ("Dobré vědět - po lopatě")</t>
  </si>
  <si>
    <t>Tvorba popularizačního obsahu pro širokou veřejnost – prezenční i audiovizuálně (4)</t>
  </si>
  <si>
    <t>Popularizovat a propagovat výsledky aplikovaného a smluvního výzkumu a další tvůrčí činnosti vůči veřejnosti.
Výstupy - akce pro veřejnost v prostorách UniPointu (výstavy, edukativní workshopy a semináře pro veřejnost, min. 5 akcí).</t>
  </si>
  <si>
    <t>realizace přednášek (z toho 5 pro širší veřejnost)</t>
  </si>
  <si>
    <t xml:space="preserve">Přednášky odborníků na vědecká témata. </t>
  </si>
  <si>
    <t>Celkem za oblast F</t>
  </si>
  <si>
    <t xml:space="preserve">Oblast G </t>
  </si>
  <si>
    <t>STRATEGICKÉ ŘÍZENÍ</t>
  </si>
  <si>
    <t xml:space="preserve">G.1 </t>
  </si>
  <si>
    <t>POSILOVAT SYSTÉM STRATEGICKÉHO ŘÍZENÍ A PODPORU ŘÍZENÍ KVALITY VÝUKY A VĚDECKO-VÝZKUMNÉ A JINÉ TVŮRČÍ ČINNOSTI</t>
  </si>
  <si>
    <r>
      <t xml:space="preserve">• Naplnění cílů Strategického záměru.
</t>
    </r>
    <r>
      <rPr>
        <b/>
        <sz val="12"/>
        <color theme="1"/>
        <rFont val="Enriqueta"/>
        <family val="3"/>
      </rPr>
      <t xml:space="preserve">• </t>
    </r>
    <r>
      <rPr>
        <sz val="12"/>
        <color theme="1"/>
        <rFont val="Enriqueta"/>
        <family val="3"/>
      </rPr>
      <t>Účast vedoucích pracovníků na vzdělávacím programu zvyšujícím kompetence v oblasti strategického řízení.
• Nové podpůrné odborné kapacity pro strategické řízení.
• Pravidelné realizace vnitřních i vnějších hodnocení univerzity a jejích pracovišť.</t>
    </r>
  </si>
  <si>
    <t>Podpora kompetencí v oblasti řízení a leadershipu</t>
  </si>
  <si>
    <t>• Realizace vzdělávacích akcí (školení, workshopy)</t>
  </si>
  <si>
    <t>Počet vzdělávacích akcí (školení, workshopy)</t>
  </si>
  <si>
    <t>Výjezdní zasedání Kolegia děkana a vzdělávací workshop v oblasti řízení a leadershipu (1)</t>
  </si>
  <si>
    <t>Prohlubovat kvalifikaci pracovníků fakulty v oblasti managementu.</t>
  </si>
  <si>
    <t>Pravidelná projednávání implementace strategického záměru</t>
  </si>
  <si>
    <t>Pravidelně hodnotit naplňování Strategického záměru a ročních plánů realizace.</t>
  </si>
  <si>
    <t>Realizace pravidelných jednání k tvorbě a implementaci strategických dokumentů</t>
  </si>
  <si>
    <t>Průběžné vnitřní hodnocení tvůrčí činnosti pracovišť univerzity</t>
  </si>
  <si>
    <t>Zajištění mezinárodní evaluace univerzity</t>
  </si>
  <si>
    <t>Podpora řízení strategických projektů</t>
  </si>
  <si>
    <t>• Reporty k výzvám dotačních titulů, projektové návrhy, podpůrné dokumenty projektových návrhů. 
• Podpora zahraničních odborníků při přípravě projektových podkladů.</t>
  </si>
  <si>
    <t>Projektové žádosti pro 4 projekty OP JAK,
Projektové žádosti pro 2 projekty OP ST,
1 žádost komunitárního projektu,
2 zahraniční odborníci zapojení do projektových příprav</t>
  </si>
  <si>
    <t>Pravidelná jednání International Advisory Board</t>
  </si>
  <si>
    <t>Podpora činnosti akademických senátů</t>
  </si>
  <si>
    <t>• Výjezdní zasedání AS SU vč. odborného workshopu k psychohygieně studentů a zaměstnanců</t>
  </si>
  <si>
    <t>• Výjezdní zasedání AS SU a odborný workshop k psychohygieně studentů a zaměstnanců (jak senátoři mohou být v tomto případě pro své součásti aktivní)</t>
  </si>
  <si>
    <t>Rozvoj manažerského informačního systému</t>
  </si>
  <si>
    <t>Realizace dalších dashboardů a finalizace vizuální podoby MISSU</t>
  </si>
  <si>
    <t>Zpracování dashboardů v rámci MISSU                          
Zpracování finální vizuální podoby MISSU
Popularizace MISSU napříč součástmi</t>
  </si>
  <si>
    <t>G.2</t>
  </si>
  <si>
    <t>ZVÝŠIT EFEKTIVITU A DIGITALIZACI INTERNÍCH PROCESŮ</t>
  </si>
  <si>
    <t>• Digitalizovaní agendy podpůrných procesů</t>
  </si>
  <si>
    <t>Provedení auditu klíčových procesů</t>
  </si>
  <si>
    <t>Elektronizace podpůrných činností</t>
  </si>
  <si>
    <t>personalistika (odměny, návrhy změn), podepisování 
správa (formuláře, rezervační systémy)
nové úlohy v Magionu
licence WriteFull
rozvoj prostředí M365</t>
  </si>
  <si>
    <t>Digitalizace jednotlivých agend s využitím nástrojů O365.</t>
  </si>
  <si>
    <t>Podpora zapojení akademických pracovníků do přípravy projektových záměrů</t>
  </si>
  <si>
    <t>Zapojení akademických pracovníků do přípravy projektových žádostí včetně povinných příloh</t>
  </si>
  <si>
    <t>15 akademických pracovníků zapojených do přípravy projektových žádostí včetně povinných příloh</t>
  </si>
  <si>
    <t xml:space="preserve">G.3 </t>
  </si>
  <si>
    <t>ZAJISTIT DLOUHODOBOU VNITŘNÍ STABILITU FINANCOVÁNÍ</t>
  </si>
  <si>
    <t>• Existence funkčního, transparentního, předvídatelného a stabilního systému rozdělování finančních prostředků na univerzitě.
• Získání většího množství externích zdrojů financování.</t>
  </si>
  <si>
    <t>Aktualizace metodiky rozdělování finančních prostředků</t>
  </si>
  <si>
    <t>Podpora školení k externímu financování</t>
  </si>
  <si>
    <t>Zlepšení informovanosti o projektových výzvách</t>
  </si>
  <si>
    <t>• Realizovat pravidelný reporting možností externího financování.</t>
  </si>
  <si>
    <t>Fund reporty, informační workshop, implementace do intranetu SU</t>
  </si>
  <si>
    <t>Pravidelný reporting k možnostem externího financování. 
Vyhodnocení vlivu externích prostředků na celkové financování fakulty.</t>
  </si>
  <si>
    <t>Celkem za oblast G</t>
  </si>
  <si>
    <t>Souhrná tabulka PPSŘ</t>
  </si>
  <si>
    <t>částka</t>
  </si>
  <si>
    <t>%</t>
  </si>
  <si>
    <t>rozpis na priority (plán)</t>
  </si>
  <si>
    <t>alokace z PPSŘ dle přílohy č. 4 SZ SU 21+</t>
  </si>
  <si>
    <t xml:space="preserve">povolený interval </t>
  </si>
  <si>
    <t>nad invervalem</t>
  </si>
  <si>
    <t>nárůst/pokles proti plánu</t>
  </si>
  <si>
    <t>alokace prostředků - původní</t>
  </si>
  <si>
    <t>alokace prostředků - nová</t>
  </si>
  <si>
    <t>kritérium</t>
  </si>
  <si>
    <t>rozdíl vůči kritériu</t>
  </si>
  <si>
    <t>plnění kritéria</t>
  </si>
  <si>
    <t>F1-F3</t>
  </si>
  <si>
    <t>cíl 1 Rozvíjet kompetence přímo relevantní pro život a praxi v 21. století</t>
  </si>
  <si>
    <t>min. 35 %</t>
  </si>
  <si>
    <t>min. 25 %</t>
  </si>
  <si>
    <t>cíl 2 Zlepšit dostupnost a relevanci flexibilních forem vzdělávání</t>
  </si>
  <si>
    <t>cíl 3 Zvýšit efektivitu a kvalitu doktorského studia</t>
  </si>
  <si>
    <t>.</t>
  </si>
  <si>
    <t>,</t>
  </si>
  <si>
    <t>cíl 5 Budovat kapacity pro strategické řízení vysokého školství</t>
  </si>
  <si>
    <t>cíl 6 Snížit administrativní zatížení pracovníků vysokých škol, aby se mohli naplno věnovat svému poslání</t>
  </si>
  <si>
    <t>cíl 7 Internacionalizace (I)</t>
  </si>
  <si>
    <t>min. 15 %</t>
  </si>
  <si>
    <t>min. 10 %</t>
  </si>
  <si>
    <t>F9-F11</t>
  </si>
  <si>
    <t>cíl 8  Další prioritní cíle (II)</t>
  </si>
  <si>
    <t>max. 20 %</t>
  </si>
  <si>
    <t>max. 30 %</t>
  </si>
  <si>
    <t>z toho investice</t>
  </si>
  <si>
    <t>Předpoklad předfinancování</t>
  </si>
  <si>
    <t>rozdíl</t>
  </si>
  <si>
    <t>% nárůst</t>
  </si>
  <si>
    <t>rok 2023</t>
  </si>
  <si>
    <t>% v roce 2023</t>
  </si>
  <si>
    <t>MU</t>
  </si>
  <si>
    <t>Celkem</t>
  </si>
  <si>
    <t>Financováno z PPSŘ</t>
  </si>
  <si>
    <t>celkem za rok</t>
  </si>
  <si>
    <t>Pioritní cíl 1 MŠMT</t>
  </si>
  <si>
    <t>Pioritní cíl 2 MŠMT</t>
  </si>
  <si>
    <t>Pioritní cíl 3 MŠMT</t>
  </si>
  <si>
    <t>Pioritní cíl 5 MŠMT</t>
  </si>
  <si>
    <t>Pioritní cíl 6 MŠMT</t>
  </si>
  <si>
    <t>Internacionalizace (I)  MŠMT</t>
  </si>
  <si>
    <t>Další (II)</t>
  </si>
  <si>
    <t>rozpis na priority celkem</t>
  </si>
  <si>
    <t>z toho investice 5/10 %</t>
  </si>
  <si>
    <t>čerpání v roce 2023</t>
  </si>
  <si>
    <t xml:space="preserve">Indikátory/ výstupy </t>
  </si>
  <si>
    <t xml:space="preserve">Konkrétní výstupy součástí </t>
  </si>
  <si>
    <t xml:space="preserve">Finacování součástí </t>
  </si>
  <si>
    <t>Podpora tvorby a rozvoje profesních studijních programů</t>
  </si>
  <si>
    <t>Propojení s DOV</t>
  </si>
  <si>
    <t>Volba vhodného studiijního programu pro uchazeče</t>
  </si>
  <si>
    <t>Rozvoj pedagogických kompetencí</t>
  </si>
  <si>
    <t>Podpora inovativních výukových metod</t>
  </si>
  <si>
    <t>Evaluace vzdělávacího procesu</t>
  </si>
  <si>
    <t>Podpora platforem spolupráce pedagogických pracovníků</t>
  </si>
  <si>
    <t>Rozvoj externí spolupráce na podporu studijních praxí a zadání</t>
  </si>
  <si>
    <t>Podpora student-centered learning</t>
  </si>
  <si>
    <t>Podpora inovací studijních programů</t>
  </si>
  <si>
    <t>II.13</t>
  </si>
  <si>
    <t>Identifikace talentů</t>
  </si>
  <si>
    <t>Stipendijní program rektora na podporu talentů</t>
  </si>
  <si>
    <t>II.4</t>
  </si>
  <si>
    <t>Rozšíření aktivit Business Gate</t>
  </si>
  <si>
    <t>Podpora studijního prohramu zaměřeného na podnikání</t>
  </si>
  <si>
    <t>Zapojení studentů do projektů MSIC</t>
  </si>
  <si>
    <t>Podpora jednotné digitální platformy studiních zdrojů</t>
  </si>
  <si>
    <t>Podpora specializovaného software</t>
  </si>
  <si>
    <t>Rozšíření databáze digitalizovaných studijních materiálů</t>
  </si>
  <si>
    <t>Rozvoj digitálních kompetencí</t>
  </si>
  <si>
    <t>Implementace akčních plánů HR Award</t>
  </si>
  <si>
    <t>Rozvoj hodnoceni VaV</t>
  </si>
  <si>
    <t>Školení pro transfer technologií</t>
  </si>
  <si>
    <t>Nástroje na přilákání VaV pracovníků</t>
  </si>
  <si>
    <t>Zlepšení informovanosti o grantech</t>
  </si>
  <si>
    <t>Networkingové aktivity VaV</t>
  </si>
  <si>
    <t>Zlepšení Open Access</t>
  </si>
  <si>
    <t>Podpora mobilit doktorandů</t>
  </si>
  <si>
    <t>3, I.2</t>
  </si>
  <si>
    <t>Úprava kariérního řádu pro doktorandy</t>
  </si>
  <si>
    <t>HRA</t>
  </si>
  <si>
    <t>Změny ve financování doktorského studia</t>
  </si>
  <si>
    <t>Zlepšování informovanosti doktorandů</t>
  </si>
  <si>
    <t>Aktualizace podmínek doktorského studia</t>
  </si>
  <si>
    <t>Spolupráce s městem Opava</t>
  </si>
  <si>
    <t>Podpora komunitních a kulturních aktivit</t>
  </si>
  <si>
    <t>Zavedené ekologických prvků do chodu univerzity</t>
  </si>
  <si>
    <t>II.14</t>
  </si>
  <si>
    <t>Zohlednění ekologickcýh dopadů ve veřejných zakázkách</t>
  </si>
  <si>
    <t>Podpora společensky prospěšných aktivit studentů</t>
  </si>
  <si>
    <t>II.11</t>
  </si>
  <si>
    <t>Vytvoření systému spolupráce s externími subjekt na tvorbě CŽV</t>
  </si>
  <si>
    <t>Nabídka kurzů U3V a dětské univerzity</t>
  </si>
  <si>
    <t>II.12</t>
  </si>
  <si>
    <t>Podpora činnosti a zázemí pro studentské spolky a organizace</t>
  </si>
  <si>
    <t>Oslovování studentů se zapojením do univerzitního dění</t>
  </si>
  <si>
    <t>II.3</t>
  </si>
  <si>
    <t>Podpora univerzitního sportu</t>
  </si>
  <si>
    <t>Spec.fond MŠMT</t>
  </si>
  <si>
    <t>I.5</t>
  </si>
  <si>
    <t>I.1, I.2, I.3, I.4, I.5</t>
  </si>
  <si>
    <t>I.2</t>
  </si>
  <si>
    <t>Pořízení cizojazyčných studijních materiálů</t>
  </si>
  <si>
    <t>I.1</t>
  </si>
  <si>
    <t>I.3</t>
  </si>
  <si>
    <t>Překlad relevantních materiálů</t>
  </si>
  <si>
    <t>I.4</t>
  </si>
  <si>
    <t>Rozšíření materiálu pro zahraniční uchazeče</t>
  </si>
  <si>
    <t>I.4, I.5</t>
  </si>
  <si>
    <t>Školení pracovníků pro zahraniční styky</t>
  </si>
  <si>
    <t>Podpora účasti v mezinárodních studentských klubech</t>
  </si>
  <si>
    <t>I.1, 4</t>
  </si>
  <si>
    <t>Zohlednění mezikulturních/jazykových aspektů v přípravě studjních prohramů</t>
  </si>
  <si>
    <t>Začlenení mobilit do kurikula studijních programů</t>
  </si>
  <si>
    <t>Zavedení virtuálních a dalších flexibilních mobilit</t>
  </si>
  <si>
    <t>Vytvoření/aktualizace dokumentů ke kariérnímu rozvoji pracovníků</t>
  </si>
  <si>
    <t>Vytvoření pozice ombudsmana</t>
  </si>
  <si>
    <t>Implementace systému kariérního rozvoje s vazbou na hodnocení</t>
  </si>
  <si>
    <t>Celouniverzitní systémový program vzdělávacích aktivit</t>
  </si>
  <si>
    <t>Vytváření motivačních podmínek pro mobilitu</t>
  </si>
  <si>
    <t>Revize zaměstnaneckých benefitů</t>
  </si>
  <si>
    <t xml:space="preserve">Implementace OTM-R politiky </t>
  </si>
  <si>
    <t>Vytvoření vzorového postupu pro výběrová řízení</t>
  </si>
  <si>
    <t>Vytvoření metodiky systému školení v rámci adaptace</t>
  </si>
  <si>
    <t>Vytvoření "Welcome package"</t>
  </si>
  <si>
    <t>Školení vedoucích pracovníků k OTM-R politice</t>
  </si>
  <si>
    <t>Analýza vybavení a kvalita infrastruktury</t>
  </si>
  <si>
    <t>Implementace investičního plánu</t>
  </si>
  <si>
    <t>Vzdělávání k novým technologiím</t>
  </si>
  <si>
    <t>Implementace celouniverzitní marketingové strategie (interní)</t>
  </si>
  <si>
    <t>Podpora interních komunikačních nástrojů</t>
  </si>
  <si>
    <t>F.2</t>
  </si>
  <si>
    <t>Implementace celouniverzitní marketingové strategie (externí)</t>
  </si>
  <si>
    <t>Vyhodnocování dopadů marketingových aktivit</t>
  </si>
  <si>
    <t>Vytvoření sítě ambasadorů univerzity</t>
  </si>
  <si>
    <t>F.3</t>
  </si>
  <si>
    <t>Implementace celouniverzitní marketingové strategie (popularizace)</t>
  </si>
  <si>
    <t>Evidence výsledků tvůrčí činnosti s potenciálem popularizace</t>
  </si>
  <si>
    <t>Realizace popularizačních akcí a kampaní</t>
  </si>
  <si>
    <t>Spolupráce s partnery a médii</t>
  </si>
  <si>
    <t>Školení v oblasti popularizace</t>
  </si>
  <si>
    <t>G.1</t>
  </si>
  <si>
    <t>Pravidelná projednávání strategického záměru</t>
  </si>
  <si>
    <t>Vytvoření manažerského informačního systému SU</t>
  </si>
  <si>
    <t>Podpora kompetencí v oblastí řízení a leadership</t>
  </si>
  <si>
    <t>Zajištění evaluace podle Metodiky 2017+</t>
  </si>
  <si>
    <t>4, 5, 6</t>
  </si>
  <si>
    <t>Provedení auditu interních procesů</t>
  </si>
  <si>
    <t xml:space="preserve"> 6, I.1</t>
  </si>
  <si>
    <t>Zavedení systému na podporu řízení projektů a akreditací</t>
  </si>
  <si>
    <t>G.3</t>
  </si>
  <si>
    <t xml:space="preserve">Zlepšení informovanosti o projektových výzvách </t>
  </si>
  <si>
    <t>Vytvoření metodiky k distančnímu vzdělávání</t>
  </si>
  <si>
    <t>• Příprava studijních programů a kurzů CŽV v distanční formě.
• Vytvoření metodiky k distančnímu vzdělávání</t>
  </si>
  <si>
    <t xml:space="preserve">• Digitalizace vybraných administrativních procesů v prostředí M365, IS Magion, příp. s využitím jiných podpůrných SW
• Výstupy pracovní skupiny pro digitální transformaci SU a AI </t>
  </si>
  <si>
    <t>• Realizovat 2 přednáškové cykly či vzdělávací kurzy/semestr.
• Zorganizovat 2 odborné exkurze/rok s využitím dobrých zkušeností z předcházejících let.
• Realizovat 2 kurzy CŽV.</t>
  </si>
  <si>
    <t>Dokončit implementaci principů OTM-R politiky – zpracovat systém hodnocení</t>
  </si>
  <si>
    <t>• Systém pro hodnocení OTM-R politiky.
• Zpracování evaluační zprávy.</t>
  </si>
  <si>
    <t>Dokončit implementaci principů OTM-R politiky – provést revizi a aktualizaci dokumentů navazujících na ŘVŘ</t>
  </si>
  <si>
    <t>• Revize metodiky on-boardingu
• Modelový postup pro realizaci výběrových řízení vč. proškolení zaměstnanců.</t>
  </si>
  <si>
    <t>• Vzdělávací akce pro zaměstnance v oblasti AI.
• Implementace prvků AI do řízení SU
• Analýza potenciálu SU k využití AI v rámci interdisciplinárního výzkumu</t>
  </si>
  <si>
    <t>• Realizace vzdělávacích akcí pro zaměstnance v oblasti AI.
• Implementace prvků AI do řízení SU
• Analýza potenciálu SU k využití AI v rámci interdisciplinárního výzkumu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</si>
</sst>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Kč&quot;_-;\-* #,##0.00\ &quot;Kč&quot;_-;_-* &quot;-&quot;??\ &quot;Kč&quot;_-;_-@_-"/>
    <numFmt numFmtId="164" formatCode="#,##0.00_ ;\-#,##0.00\ "/>
    <numFmt numFmtId="165" formatCode="#,##0_ ;\-#,##0\ "/>
    <numFmt numFmtId="166" formatCode="0.0%"/>
  </numFmts>
  <fonts count="43">
    <font>
      <sz val="12"/>
      <color theme="1"/>
      <name val="Enriqueta"/>
      <family val="2"/>
      <charset val="238"/>
      <scheme val="minor"/>
    </font>
    <font>
      <sz val="12"/>
      <color theme="1"/>
      <name val="Enriqueta"/>
      <family val="2"/>
      <charset val="238"/>
      <scheme val="minor"/>
    </font>
    <font>
      <sz val="12"/>
      <color rgb="FF9C5700"/>
      <name val="Enriqueta"/>
      <family val="2"/>
      <charset val="238"/>
      <scheme val="minor"/>
    </font>
    <font>
      <sz val="9"/>
      <color indexed="81"/>
      <name val="Tahoma"/>
      <family val="2"/>
      <charset val="238"/>
    </font>
    <font>
      <b/>
      <sz val="9"/>
      <color indexed="81"/>
      <name val="Tahoma"/>
      <family val="2"/>
      <charset val="238"/>
    </font>
    <font>
      <sz val="12"/>
      <color rgb="FF9C0006"/>
      <name val="Enriqueta"/>
      <family val="2"/>
      <charset val="238"/>
      <scheme val="minor"/>
    </font>
    <font>
      <b/>
      <sz val="20"/>
      <color theme="1"/>
      <name val="Enriqueta"/>
      <family val="3"/>
    </font>
    <font>
      <sz val="12"/>
      <color theme="1"/>
      <name val="Enriqueta"/>
      <family val="3"/>
    </font>
    <font>
      <sz val="12"/>
      <color theme="0"/>
      <name val="Enriqueta"/>
      <family val="3"/>
    </font>
    <font>
      <sz val="12"/>
      <name val="Enriqueta"/>
      <family val="3"/>
    </font>
    <font>
      <sz val="12"/>
      <color rgb="FF000000"/>
      <name val="Enriqueta"/>
      <family val="3"/>
    </font>
    <font>
      <sz val="11"/>
      <name val="Enriqueta"/>
      <family val="3"/>
    </font>
    <font>
      <sz val="11"/>
      <color rgb="FF000000"/>
      <name val="Enriqueta"/>
      <family val="3"/>
    </font>
    <font>
      <i/>
      <sz val="12"/>
      <color theme="1"/>
      <name val="Enriqueta"/>
      <family val="3"/>
    </font>
    <font>
      <sz val="12"/>
      <color rgb="FF9C0006"/>
      <name val="Enriqueta"/>
      <family val="3"/>
    </font>
    <font>
      <sz val="11"/>
      <color rgb="FFFF0000"/>
      <name val="Enriqueta"/>
      <family val="3"/>
    </font>
    <font>
      <sz val="11"/>
      <color theme="1"/>
      <name val="Enriqueta"/>
      <family val="3"/>
    </font>
    <font>
      <i/>
      <sz val="11"/>
      <color theme="1"/>
      <name val="Enriqueta"/>
      <family val="3"/>
    </font>
    <font>
      <sz val="11"/>
      <color theme="0"/>
      <name val="Enriqueta"/>
      <family val="3"/>
    </font>
    <font>
      <i/>
      <sz val="11"/>
      <name val="Enriqueta"/>
      <family val="3"/>
    </font>
    <font>
      <b/>
      <sz val="12"/>
      <name val="Enriqueta"/>
      <family val="3"/>
    </font>
    <font>
      <sz val="12"/>
      <color rgb="FF9C5700"/>
      <name val="Enriqueta"/>
      <family val="3"/>
    </font>
    <font>
      <b/>
      <sz val="18"/>
      <name val="Enriqueta"/>
      <family val="3"/>
    </font>
    <font>
      <sz val="12"/>
      <color rgb="FFFF0000"/>
      <name val="Enriqueta"/>
      <family val="3"/>
    </font>
    <font>
      <sz val="10"/>
      <color theme="0"/>
      <name val="Enriqueta"/>
      <family val="3"/>
    </font>
    <font>
      <b/>
      <sz val="12"/>
      <color theme="1"/>
      <name val="Enriqueta"/>
      <family val="3"/>
    </font>
    <font>
      <sz val="14"/>
      <color theme="1"/>
      <name val="Enriqueta"/>
      <family val="3"/>
    </font>
    <font>
      <sz val="10"/>
      <name val="Enriqueta"/>
      <family val="3"/>
    </font>
    <font>
      <sz val="10"/>
      <color theme="1"/>
      <name val="Enriqueta"/>
      <family val="3"/>
    </font>
    <font>
      <b/>
      <sz val="10"/>
      <color theme="0"/>
      <name val="Enriqueta"/>
      <family val="3"/>
    </font>
    <font>
      <b/>
      <sz val="10"/>
      <name val="Enriqueta"/>
      <family val="3"/>
    </font>
    <font>
      <sz val="10"/>
      <color rgb="FFFF0000"/>
      <name val="Enriqueta"/>
      <family val="3"/>
    </font>
    <font>
      <sz val="8"/>
      <color theme="0" tint="-4.9989318521683403E-2"/>
      <name val="Enriqueta"/>
      <family val="3"/>
    </font>
    <font>
      <sz val="8"/>
      <color theme="0" tint="-0.499984740745262"/>
      <name val="Enriqueta"/>
      <family val="3"/>
    </font>
    <font>
      <sz val="8"/>
      <name val="Enriqueta"/>
      <family val="3"/>
    </font>
    <font>
      <b/>
      <sz val="8"/>
      <color theme="0"/>
      <name val="Enriqueta"/>
      <family val="3"/>
    </font>
    <font>
      <sz val="10"/>
      <color theme="4"/>
      <name val="Enriqueta"/>
      <family val="3"/>
    </font>
    <font>
      <sz val="8"/>
      <color rgb="FFFF0000"/>
      <name val="Enriqueta"/>
      <family val="3"/>
    </font>
    <font>
      <sz val="12"/>
      <name val="Enriqueta"/>
      <family val="3"/>
    </font>
    <font>
      <sz val="12"/>
      <color theme="1"/>
      <name val="Enriqueta"/>
      <family val="3"/>
    </font>
    <font>
      <sz val="12"/>
      <color rgb="FF000000"/>
      <name val="Enriqueta"/>
      <family val="3"/>
    </font>
    <font>
      <sz val="12"/>
      <color rgb="FFFF0000"/>
      <name val="Enriqueta"/>
      <family val="3"/>
    </font>
    <font>
      <sz val="11"/>
      <color rgb="FF000000"/>
      <name val="Enriqueta"/>
      <family val="3"/>
    </font>
  </fonts>
  <fills count="24">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FFFFFF"/>
        <bgColor rgb="FF000000"/>
      </patternFill>
    </fill>
    <fill>
      <patternFill patternType="solid">
        <fgColor rgb="FFFFC7CE"/>
      </patternFill>
    </fill>
    <fill>
      <patternFill patternType="solid">
        <fgColor theme="5" tint="0.79998168889431442"/>
        <bgColor indexed="64"/>
      </patternFill>
    </fill>
    <fill>
      <patternFill patternType="solid">
        <fgColor theme="4"/>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4" tint="0.59999389629810485"/>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style="thin">
        <color theme="0" tint="-0.24994659260841701"/>
      </left>
      <right style="thin">
        <color theme="0" tint="-0.24994659260841701"/>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s>
  <cellStyleXfs count="4">
    <xf numFmtId="0" fontId="0" fillId="0" borderId="0"/>
    <xf numFmtId="9" fontId="1" fillId="0" borderId="0" applyFont="0" applyFill="0" applyBorder="0" applyAlignment="0" applyProtection="0"/>
    <xf numFmtId="0" fontId="2" fillId="2" borderId="0" applyNumberFormat="0" applyBorder="0" applyAlignment="0" applyProtection="0"/>
    <xf numFmtId="0" fontId="5" fillId="9" borderId="0" applyNumberFormat="0" applyBorder="0" applyAlignment="0" applyProtection="0"/>
  </cellStyleXfs>
  <cellXfs count="215">
    <xf numFmtId="0" fontId="0" fillId="0" borderId="0" xfId="0"/>
    <xf numFmtId="0" fontId="16" fillId="6" borderId="1" xfId="0" applyFont="1" applyFill="1" applyBorder="1" applyAlignment="1">
      <alignment horizontal="left" vertical="center" wrapText="1" indent="1"/>
    </xf>
    <xf numFmtId="0" fontId="16" fillId="0" borderId="1" xfId="0" applyFont="1" applyBorder="1" applyAlignment="1">
      <alignment horizontal="left" vertical="center" wrapText="1" indent="1"/>
    </xf>
    <xf numFmtId="3" fontId="7" fillId="0" borderId="0" xfId="0" applyNumberFormat="1" applyFont="1" applyAlignment="1">
      <alignment horizontal="right" vertical="center" indent="1"/>
    </xf>
    <xf numFmtId="0" fontId="7" fillId="0" borderId="0" xfId="0" applyFont="1" applyAlignment="1">
      <alignment horizontal="right" vertical="center" indent="1"/>
    </xf>
    <xf numFmtId="0" fontId="8" fillId="11" borderId="1" xfId="0" applyFont="1" applyFill="1" applyBorder="1" applyAlignment="1">
      <alignment horizontal="center" vertical="center" wrapText="1"/>
    </xf>
    <xf numFmtId="0" fontId="7" fillId="0" borderId="0" xfId="0" applyFont="1" applyAlignment="1">
      <alignment horizontal="left" vertical="center" indent="1"/>
    </xf>
    <xf numFmtId="9" fontId="7" fillId="0" borderId="0" xfId="0" applyNumberFormat="1" applyFont="1" applyAlignment="1">
      <alignment horizontal="left" vertical="center" indent="1"/>
    </xf>
    <xf numFmtId="2" fontId="7" fillId="0" borderId="0" xfId="0" applyNumberFormat="1" applyFont="1" applyAlignment="1">
      <alignment horizontal="left" vertical="center" indent="1"/>
    </xf>
    <xf numFmtId="0" fontId="11" fillId="0" borderId="0" xfId="0" applyFont="1" applyAlignment="1">
      <alignment horizontal="left" vertical="center" indent="1"/>
    </xf>
    <xf numFmtId="0" fontId="17" fillId="0" borderId="0" xfId="0" applyFont="1" applyAlignment="1">
      <alignment horizontal="left" vertical="center" indent="1"/>
    </xf>
    <xf numFmtId="0" fontId="11" fillId="0" borderId="0" xfId="0" applyFont="1" applyAlignment="1">
      <alignment horizontal="left" vertical="center" wrapText="1" indent="1"/>
    </xf>
    <xf numFmtId="0" fontId="19" fillId="0" borderId="0" xfId="0" applyFont="1" applyAlignment="1">
      <alignment horizontal="left" vertical="center" wrapText="1" indent="1"/>
    </xf>
    <xf numFmtId="44" fontId="7" fillId="0" borderId="0" xfId="0" applyNumberFormat="1" applyFont="1" applyAlignment="1">
      <alignment horizontal="right" vertical="center" indent="1"/>
    </xf>
    <xf numFmtId="0" fontId="8" fillId="11" borderId="1" xfId="0" applyFont="1" applyFill="1" applyBorder="1" applyAlignment="1">
      <alignment horizontal="left" vertical="center" indent="1"/>
    </xf>
    <xf numFmtId="0" fontId="8" fillId="11" borderId="1" xfId="0" applyFont="1" applyFill="1" applyBorder="1" applyAlignment="1">
      <alignment horizontal="left" vertical="center" wrapText="1" indent="1"/>
    </xf>
    <xf numFmtId="0" fontId="6" fillId="0" borderId="0" xfId="0" applyFont="1" applyAlignment="1">
      <alignment horizontal="left" vertical="center" indent="1"/>
    </xf>
    <xf numFmtId="0" fontId="7" fillId="0" borderId="0" xfId="0" applyFont="1" applyAlignment="1">
      <alignment horizontal="left" indent="1"/>
    </xf>
    <xf numFmtId="3" fontId="7" fillId="0" borderId="0" xfId="0" applyNumberFormat="1" applyFont="1" applyAlignment="1">
      <alignment horizontal="left" vertical="center" indent="1"/>
    </xf>
    <xf numFmtId="3" fontId="8" fillId="11" borderId="1" xfId="0" applyNumberFormat="1" applyFont="1" applyFill="1" applyBorder="1" applyAlignment="1">
      <alignment horizontal="left" vertical="center" indent="1"/>
    </xf>
    <xf numFmtId="0" fontId="7" fillId="0" borderId="1" xfId="0" applyFont="1" applyBorder="1" applyAlignment="1">
      <alignment horizontal="left" vertical="center" indent="1"/>
    </xf>
    <xf numFmtId="0" fontId="7" fillId="0" borderId="1" xfId="0" applyFont="1" applyBorder="1" applyAlignment="1">
      <alignment horizontal="left" vertical="center" wrapText="1" indent="1"/>
    </xf>
    <xf numFmtId="0" fontId="9" fillId="0" borderId="1" xfId="2" applyFont="1" applyFill="1" applyBorder="1" applyAlignment="1">
      <alignment horizontal="left" vertical="center" indent="1"/>
    </xf>
    <xf numFmtId="0" fontId="10" fillId="0" borderId="1" xfId="2" applyFont="1" applyFill="1" applyBorder="1" applyAlignment="1">
      <alignment horizontal="left" vertical="center" wrapText="1" indent="1"/>
    </xf>
    <xf numFmtId="0" fontId="11" fillId="0" borderId="1" xfId="0" applyFont="1" applyBorder="1" applyAlignment="1">
      <alignment horizontal="left" vertical="center" wrapText="1" indent="1"/>
    </xf>
    <xf numFmtId="0" fontId="12" fillId="8" borderId="1" xfId="0" applyFont="1" applyFill="1" applyBorder="1" applyAlignment="1">
      <alignment horizontal="left" vertical="center" wrapText="1" indent="1"/>
    </xf>
    <xf numFmtId="49" fontId="7" fillId="0" borderId="1" xfId="0" applyNumberFormat="1" applyFont="1" applyBorder="1" applyAlignment="1">
      <alignment horizontal="left" vertical="center" wrapText="1" indent="1"/>
    </xf>
    <xf numFmtId="0" fontId="7" fillId="0" borderId="1" xfId="0" applyFont="1" applyBorder="1" applyAlignment="1">
      <alignment horizontal="left" indent="1"/>
    </xf>
    <xf numFmtId="0" fontId="9" fillId="0" borderId="1" xfId="2" applyFont="1" applyFill="1" applyBorder="1" applyAlignment="1">
      <alignment horizontal="left" vertical="center" wrapText="1" indent="1"/>
    </xf>
    <xf numFmtId="0" fontId="11" fillId="0" borderId="1" xfId="0" applyFont="1" applyBorder="1" applyAlignment="1">
      <alignment horizontal="left" indent="1"/>
    </xf>
    <xf numFmtId="0" fontId="7" fillId="0" borderId="1" xfId="0" applyFont="1" applyBorder="1" applyAlignment="1">
      <alignment horizontal="left" wrapText="1" indent="1"/>
    </xf>
    <xf numFmtId="0" fontId="10" fillId="0" borderId="1" xfId="0" applyFont="1" applyBorder="1" applyAlignment="1">
      <alignment horizontal="left" vertical="center" wrapText="1" indent="1"/>
    </xf>
    <xf numFmtId="0" fontId="15" fillId="0" borderId="1" xfId="0" applyFont="1" applyBorder="1" applyAlignment="1">
      <alignment horizontal="left" indent="1"/>
    </xf>
    <xf numFmtId="0" fontId="9" fillId="0" borderId="1" xfId="0" applyFont="1" applyBorder="1" applyAlignment="1">
      <alignment horizontal="left" vertical="center" indent="1"/>
    </xf>
    <xf numFmtId="0" fontId="9" fillId="0" borderId="1" xfId="0" applyFont="1" applyBorder="1" applyAlignment="1">
      <alignment horizontal="left" vertical="center" wrapText="1" indent="1"/>
    </xf>
    <xf numFmtId="0" fontId="7" fillId="0" borderId="1" xfId="0" applyFont="1" applyBorder="1" applyAlignment="1">
      <alignment horizontal="left" vertical="top" wrapText="1" indent="1"/>
    </xf>
    <xf numFmtId="3" fontId="9" fillId="0" borderId="1" xfId="0" applyNumberFormat="1" applyFont="1" applyBorder="1" applyAlignment="1">
      <alignment horizontal="left" vertical="center" indent="1"/>
    </xf>
    <xf numFmtId="0" fontId="12" fillId="0" borderId="1" xfId="0" applyFont="1" applyBorder="1" applyAlignment="1">
      <alignment horizontal="left" vertical="center" wrapText="1" indent="1"/>
    </xf>
    <xf numFmtId="0" fontId="17" fillId="0" borderId="0" xfId="0" applyFont="1" applyAlignment="1">
      <alignment horizontal="left" indent="1"/>
    </xf>
    <xf numFmtId="3" fontId="17" fillId="0" borderId="0" xfId="0" applyNumberFormat="1" applyFont="1" applyAlignment="1">
      <alignment horizontal="left" vertical="center" indent="1"/>
    </xf>
    <xf numFmtId="3" fontId="11" fillId="0" borderId="0" xfId="0" applyNumberFormat="1" applyFont="1" applyAlignment="1">
      <alignment horizontal="left" vertical="center" wrapText="1" indent="1"/>
    </xf>
    <xf numFmtId="3" fontId="19" fillId="0" borderId="0" xfId="0" applyNumberFormat="1" applyFont="1" applyAlignment="1">
      <alignment horizontal="left" vertical="center" wrapText="1" indent="1"/>
    </xf>
    <xf numFmtId="3" fontId="11" fillId="0" borderId="0" xfId="0" applyNumberFormat="1" applyFont="1" applyAlignment="1">
      <alignment horizontal="left" vertical="center" indent="1"/>
    </xf>
    <xf numFmtId="0" fontId="18" fillId="11" borderId="1" xfId="0" applyFont="1" applyFill="1" applyBorder="1" applyAlignment="1">
      <alignment horizontal="left" vertical="center" indent="1"/>
    </xf>
    <xf numFmtId="3" fontId="18" fillId="11" borderId="1" xfId="0" applyNumberFormat="1" applyFont="1" applyFill="1" applyBorder="1" applyAlignment="1">
      <alignment horizontal="left" vertical="center" indent="1"/>
    </xf>
    <xf numFmtId="0" fontId="18" fillId="11" borderId="1" xfId="0" applyFont="1" applyFill="1" applyBorder="1" applyAlignment="1">
      <alignment horizontal="right" vertical="center" indent="1"/>
    </xf>
    <xf numFmtId="3" fontId="9" fillId="0" borderId="1" xfId="0" applyNumberFormat="1" applyFont="1" applyBorder="1" applyAlignment="1">
      <alignment horizontal="right" vertical="center" indent="1"/>
    </xf>
    <xf numFmtId="3" fontId="7" fillId="0" borderId="1" xfId="0" applyNumberFormat="1" applyFont="1" applyBorder="1" applyAlignment="1">
      <alignment horizontal="right" vertical="center" indent="1"/>
    </xf>
    <xf numFmtId="3" fontId="9" fillId="0" borderId="1" xfId="3" applyNumberFormat="1" applyFont="1" applyFill="1" applyBorder="1" applyAlignment="1">
      <alignment horizontal="right" vertical="center" indent="1"/>
    </xf>
    <xf numFmtId="0" fontId="13" fillId="0" borderId="0" xfId="0" applyFont="1" applyAlignment="1">
      <alignment horizontal="right" indent="1"/>
    </xf>
    <xf numFmtId="0" fontId="7" fillId="0" borderId="0" xfId="0" applyFont="1" applyAlignment="1">
      <alignment horizontal="right" indent="1"/>
    </xf>
    <xf numFmtId="3" fontId="14" fillId="0" borderId="1" xfId="3" applyNumberFormat="1" applyFont="1" applyFill="1" applyBorder="1" applyAlignment="1">
      <alignment horizontal="right" vertical="center" indent="1"/>
    </xf>
    <xf numFmtId="3" fontId="8" fillId="11" borderId="1" xfId="0" applyNumberFormat="1" applyFont="1" applyFill="1" applyBorder="1" applyAlignment="1">
      <alignment horizontal="right" vertical="center" indent="1"/>
    </xf>
    <xf numFmtId="3" fontId="11" fillId="0" borderId="1" xfId="0" applyNumberFormat="1" applyFont="1" applyBorder="1" applyAlignment="1">
      <alignment horizontal="right" vertical="center" indent="1"/>
    </xf>
    <xf numFmtId="0" fontId="7" fillId="4" borderId="0" xfId="0" applyFont="1" applyFill="1" applyAlignment="1">
      <alignment horizontal="right" vertical="center" indent="1"/>
    </xf>
    <xf numFmtId="3" fontId="7" fillId="4" borderId="0" xfId="0" applyNumberFormat="1" applyFont="1" applyFill="1" applyAlignment="1">
      <alignment horizontal="right" vertical="center" indent="1"/>
    </xf>
    <xf numFmtId="3" fontId="7" fillId="5" borderId="0" xfId="0" applyNumberFormat="1" applyFont="1" applyFill="1" applyAlignment="1">
      <alignment horizontal="right" vertical="center" indent="1"/>
    </xf>
    <xf numFmtId="0" fontId="8" fillId="11" borderId="1" xfId="0" applyFont="1" applyFill="1" applyBorder="1" applyAlignment="1">
      <alignment horizontal="right" vertical="center" wrapText="1" indent="1"/>
    </xf>
    <xf numFmtId="0" fontId="26" fillId="0" borderId="0" xfId="0" applyFont="1" applyAlignment="1">
      <alignment horizontal="left" vertical="center" indent="1"/>
    </xf>
    <xf numFmtId="0" fontId="7" fillId="0" borderId="0" xfId="0" applyFont="1" applyAlignment="1">
      <alignment horizontal="left" vertical="center" wrapText="1" indent="1"/>
    </xf>
    <xf numFmtId="0" fontId="17" fillId="0" borderId="0" xfId="0" applyFont="1" applyAlignment="1">
      <alignment horizontal="left" vertical="center" wrapText="1" indent="1"/>
    </xf>
    <xf numFmtId="3" fontId="9" fillId="0" borderId="1" xfId="2" applyNumberFormat="1" applyFont="1" applyFill="1" applyBorder="1" applyAlignment="1">
      <alignment horizontal="right" vertical="center" indent="1"/>
    </xf>
    <xf numFmtId="3" fontId="9" fillId="0" borderId="0" xfId="0" applyNumberFormat="1" applyFont="1" applyAlignment="1">
      <alignment horizontal="left" vertical="center" wrapText="1" indent="1"/>
    </xf>
    <xf numFmtId="0" fontId="15" fillId="0" borderId="1" xfId="0" applyFont="1" applyBorder="1" applyAlignment="1">
      <alignment horizontal="left" vertical="center" wrapText="1" indent="1"/>
    </xf>
    <xf numFmtId="0" fontId="23" fillId="0" borderId="1" xfId="0" applyFont="1" applyBorder="1" applyAlignment="1">
      <alignment horizontal="left" vertical="center" wrapText="1" indent="1"/>
    </xf>
    <xf numFmtId="3" fontId="7" fillId="7" borderId="0" xfId="0" applyNumberFormat="1" applyFont="1" applyFill="1" applyAlignment="1">
      <alignment horizontal="right" vertical="center" indent="1"/>
    </xf>
    <xf numFmtId="0" fontId="26" fillId="0" borderId="0" xfId="0" applyFont="1" applyAlignment="1">
      <alignment horizontal="right" vertical="center" indent="1"/>
    </xf>
    <xf numFmtId="3" fontId="9" fillId="0" borderId="1" xfId="0" applyNumberFormat="1" applyFont="1" applyBorder="1" applyAlignment="1">
      <alignment horizontal="right" vertical="center" wrapText="1" indent="1"/>
    </xf>
    <xf numFmtId="0" fontId="8" fillId="11" borderId="1" xfId="0" applyFont="1" applyFill="1" applyBorder="1" applyAlignment="1">
      <alignment horizontal="right" vertical="center" indent="1"/>
    </xf>
    <xf numFmtId="3" fontId="9" fillId="11" borderId="1" xfId="0" applyNumberFormat="1" applyFont="1" applyFill="1" applyBorder="1" applyAlignment="1">
      <alignment horizontal="right" vertical="center" indent="1"/>
    </xf>
    <xf numFmtId="0" fontId="9" fillId="11" borderId="1" xfId="0" applyFont="1" applyFill="1" applyBorder="1" applyAlignment="1">
      <alignment horizontal="left" vertical="center" wrapText="1" indent="1"/>
    </xf>
    <xf numFmtId="0" fontId="9" fillId="11" borderId="1" xfId="0" applyFont="1" applyFill="1" applyBorder="1" applyAlignment="1">
      <alignment horizontal="right" vertical="center" wrapText="1" indent="1"/>
    </xf>
    <xf numFmtId="0" fontId="7" fillId="6" borderId="1" xfId="0" applyFont="1" applyFill="1" applyBorder="1" applyAlignment="1">
      <alignment horizontal="left" vertical="center" wrapText="1" indent="1"/>
    </xf>
    <xf numFmtId="0" fontId="23" fillId="0" borderId="1" xfId="2" applyFont="1" applyFill="1" applyBorder="1" applyAlignment="1">
      <alignment horizontal="left" vertical="center" wrapText="1" indent="1"/>
    </xf>
    <xf numFmtId="3" fontId="8" fillId="11" borderId="1" xfId="0" applyNumberFormat="1" applyFont="1" applyFill="1" applyBorder="1" applyAlignment="1">
      <alignment horizontal="right" vertical="center" wrapText="1" indent="1"/>
    </xf>
    <xf numFmtId="3" fontId="9" fillId="11" borderId="1" xfId="0" applyNumberFormat="1" applyFont="1" applyFill="1" applyBorder="1" applyAlignment="1">
      <alignment horizontal="right" vertical="center" wrapText="1" indent="1"/>
    </xf>
    <xf numFmtId="0" fontId="23" fillId="0" borderId="1" xfId="2" applyFont="1" applyFill="1" applyBorder="1" applyAlignment="1">
      <alignment horizontal="left" vertical="center" indent="1"/>
    </xf>
    <xf numFmtId="3" fontId="9" fillId="11" borderId="1" xfId="0" applyNumberFormat="1" applyFont="1" applyFill="1" applyBorder="1" applyAlignment="1">
      <alignment horizontal="left" vertical="center" wrapText="1" indent="1"/>
    </xf>
    <xf numFmtId="0" fontId="8" fillId="6" borderId="1" xfId="0" applyFont="1" applyFill="1" applyBorder="1" applyAlignment="1">
      <alignment horizontal="left" vertical="center" wrapText="1" indent="1"/>
    </xf>
    <xf numFmtId="3" fontId="17" fillId="0" borderId="0" xfId="0" applyNumberFormat="1" applyFont="1" applyAlignment="1">
      <alignment horizontal="right" vertical="center" indent="1"/>
    </xf>
    <xf numFmtId="3" fontId="7" fillId="0" borderId="1" xfId="0" applyNumberFormat="1" applyFont="1" applyBorder="1" applyAlignment="1">
      <alignment horizontal="right" vertical="center" wrapText="1" indent="1"/>
    </xf>
    <xf numFmtId="0" fontId="28" fillId="0" borderId="0" xfId="0" applyFont="1" applyAlignment="1">
      <alignment horizontal="left" vertical="center" wrapText="1" indent="1"/>
    </xf>
    <xf numFmtId="0" fontId="28" fillId="0" borderId="0" xfId="0" applyFont="1" applyAlignment="1">
      <alignment horizontal="left" vertical="center" indent="1"/>
    </xf>
    <xf numFmtId="0" fontId="30" fillId="0" borderId="0" xfId="0" applyFont="1" applyAlignment="1">
      <alignment horizontal="left" vertical="center" wrapText="1" indent="1"/>
    </xf>
    <xf numFmtId="2" fontId="28" fillId="0" borderId="0" xfId="0" applyNumberFormat="1" applyFont="1" applyAlignment="1">
      <alignment horizontal="left" vertical="center" indent="1"/>
    </xf>
    <xf numFmtId="0" fontId="24" fillId="11" borderId="1" xfId="0" applyFont="1" applyFill="1" applyBorder="1" applyAlignment="1">
      <alignment horizontal="left" vertical="center" wrapText="1" indent="1"/>
    </xf>
    <xf numFmtId="0" fontId="24" fillId="11" borderId="1" xfId="0" applyFont="1" applyFill="1" applyBorder="1" applyAlignment="1">
      <alignment horizontal="left" vertical="center" indent="1"/>
    </xf>
    <xf numFmtId="3" fontId="24" fillId="11" borderId="1" xfId="0" applyNumberFormat="1" applyFont="1" applyFill="1" applyBorder="1" applyAlignment="1">
      <alignment horizontal="left" vertical="center" indent="1"/>
    </xf>
    <xf numFmtId="165" fontId="29" fillId="11" borderId="1" xfId="0" applyNumberFormat="1" applyFont="1" applyFill="1" applyBorder="1" applyAlignment="1">
      <alignment horizontal="right" vertical="center" indent="1"/>
    </xf>
    <xf numFmtId="10" fontId="24" fillId="11" borderId="1" xfId="0" applyNumberFormat="1" applyFont="1" applyFill="1" applyBorder="1" applyAlignment="1">
      <alignment horizontal="right" vertical="center" indent="1"/>
    </xf>
    <xf numFmtId="164" fontId="29" fillId="11" borderId="1" xfId="0" applyNumberFormat="1" applyFont="1" applyFill="1" applyBorder="1" applyAlignment="1">
      <alignment horizontal="right" vertical="center" indent="1"/>
    </xf>
    <xf numFmtId="164" fontId="24" fillId="11" borderId="1" xfId="0" applyNumberFormat="1" applyFont="1" applyFill="1" applyBorder="1" applyAlignment="1">
      <alignment horizontal="right" vertical="center" indent="1"/>
    </xf>
    <xf numFmtId="9" fontId="24" fillId="11" borderId="1" xfId="0" applyNumberFormat="1" applyFont="1" applyFill="1" applyBorder="1" applyAlignment="1">
      <alignment horizontal="right" vertical="center" wrapText="1" indent="1"/>
    </xf>
    <xf numFmtId="9" fontId="24" fillId="11" borderId="1" xfId="1" applyFont="1" applyFill="1" applyBorder="1" applyAlignment="1">
      <alignment horizontal="right" vertical="center" indent="1"/>
    </xf>
    <xf numFmtId="165" fontId="27" fillId="0" borderId="1" xfId="0" applyNumberFormat="1" applyFont="1" applyBorder="1" applyAlignment="1">
      <alignment horizontal="right" vertical="center" indent="1"/>
    </xf>
    <xf numFmtId="10" fontId="27" fillId="0" borderId="1" xfId="1" applyNumberFormat="1" applyFont="1" applyFill="1" applyBorder="1" applyAlignment="1">
      <alignment horizontal="right" vertical="center" indent="1"/>
    </xf>
    <xf numFmtId="164" fontId="27" fillId="0" borderId="1" xfId="1" applyNumberFormat="1" applyFont="1" applyFill="1" applyBorder="1" applyAlignment="1">
      <alignment horizontal="right" vertical="center" indent="1"/>
    </xf>
    <xf numFmtId="9" fontId="28" fillId="0" borderId="1" xfId="1" applyFont="1" applyFill="1" applyBorder="1" applyAlignment="1">
      <alignment horizontal="right" vertical="center" indent="1"/>
    </xf>
    <xf numFmtId="164" fontId="27" fillId="0" borderId="1" xfId="0" applyNumberFormat="1" applyFont="1" applyBorder="1" applyAlignment="1">
      <alignment horizontal="right" vertical="center" indent="1"/>
    </xf>
    <xf numFmtId="165" fontId="27" fillId="13" borderId="1" xfId="0" applyNumberFormat="1" applyFont="1" applyFill="1" applyBorder="1" applyAlignment="1">
      <alignment horizontal="right" vertical="center" indent="1"/>
    </xf>
    <xf numFmtId="10" fontId="27" fillId="13" borderId="1" xfId="1" applyNumberFormat="1" applyFont="1" applyFill="1" applyBorder="1" applyAlignment="1">
      <alignment horizontal="right" vertical="center" indent="1"/>
    </xf>
    <xf numFmtId="164" fontId="27" fillId="13" borderId="1" xfId="0" applyNumberFormat="1" applyFont="1" applyFill="1" applyBorder="1" applyAlignment="1">
      <alignment horizontal="right" vertical="center" indent="1"/>
    </xf>
    <xf numFmtId="9" fontId="28" fillId="13" borderId="1" xfId="1" applyFont="1" applyFill="1" applyBorder="1" applyAlignment="1">
      <alignment horizontal="right" vertical="center" indent="1"/>
    </xf>
    <xf numFmtId="0" fontId="24" fillId="11" borderId="1" xfId="0" applyFont="1" applyFill="1" applyBorder="1" applyAlignment="1">
      <alignment horizontal="right" vertical="center" indent="1"/>
    </xf>
    <xf numFmtId="0" fontId="24" fillId="11" borderId="1" xfId="0" applyFont="1" applyFill="1" applyBorder="1" applyAlignment="1">
      <alignment horizontal="right" vertical="center" wrapText="1" indent="1"/>
    </xf>
    <xf numFmtId="4" fontId="30" fillId="0" borderId="0" xfId="0" applyNumberFormat="1" applyFont="1" applyAlignment="1">
      <alignment horizontal="right" vertical="center" wrapText="1" indent="1"/>
    </xf>
    <xf numFmtId="0" fontId="29" fillId="0" borderId="3" xfId="0" applyFont="1" applyBorder="1" applyAlignment="1">
      <alignment horizontal="right" vertical="center" wrapText="1" indent="1"/>
    </xf>
    <xf numFmtId="0" fontId="28" fillId="0" borderId="0" xfId="0" applyFont="1" applyAlignment="1">
      <alignment horizontal="right" vertical="center" indent="1"/>
    </xf>
    <xf numFmtId="0" fontId="30" fillId="0" borderId="0" xfId="0" applyFont="1" applyAlignment="1">
      <alignment horizontal="right" vertical="center" wrapText="1" indent="1"/>
    </xf>
    <xf numFmtId="3" fontId="24" fillId="11" borderId="1" xfId="0" applyNumberFormat="1" applyFont="1" applyFill="1" applyBorder="1" applyAlignment="1">
      <alignment horizontal="right" vertical="center" indent="1"/>
    </xf>
    <xf numFmtId="10" fontId="27" fillId="13" borderId="1" xfId="0" applyNumberFormat="1" applyFont="1" applyFill="1" applyBorder="1" applyAlignment="1">
      <alignment horizontal="right" vertical="center" indent="1"/>
    </xf>
    <xf numFmtId="165" fontId="27" fillId="21" borderId="1" xfId="0" applyNumberFormat="1" applyFont="1" applyFill="1" applyBorder="1" applyAlignment="1">
      <alignment horizontal="right" vertical="center" indent="1"/>
    </xf>
    <xf numFmtId="10" fontId="27" fillId="21" borderId="1" xfId="0" applyNumberFormat="1" applyFont="1" applyFill="1" applyBorder="1" applyAlignment="1">
      <alignment horizontal="right" vertical="center" indent="1"/>
    </xf>
    <xf numFmtId="165" fontId="27" fillId="12" borderId="1" xfId="0" applyNumberFormat="1" applyFont="1" applyFill="1" applyBorder="1" applyAlignment="1">
      <alignment horizontal="right" vertical="center" indent="1"/>
    </xf>
    <xf numFmtId="10" fontId="27" fillId="12" borderId="1" xfId="0" applyNumberFormat="1" applyFont="1" applyFill="1" applyBorder="1" applyAlignment="1">
      <alignment horizontal="right" vertical="center" indent="1"/>
    </xf>
    <xf numFmtId="165" fontId="27" fillId="20" borderId="1" xfId="0" applyNumberFormat="1" applyFont="1" applyFill="1" applyBorder="1" applyAlignment="1">
      <alignment horizontal="right" vertical="center" indent="1"/>
    </xf>
    <xf numFmtId="10" fontId="27" fillId="20" borderId="1" xfId="0" applyNumberFormat="1" applyFont="1" applyFill="1" applyBorder="1" applyAlignment="1">
      <alignment horizontal="right" vertical="center" indent="1"/>
    </xf>
    <xf numFmtId="165" fontId="27" fillId="19" borderId="1" xfId="0" applyNumberFormat="1" applyFont="1" applyFill="1" applyBorder="1" applyAlignment="1">
      <alignment horizontal="right" vertical="center" indent="1"/>
    </xf>
    <xf numFmtId="10" fontId="27" fillId="19" borderId="1" xfId="0" applyNumberFormat="1" applyFont="1" applyFill="1" applyBorder="1" applyAlignment="1">
      <alignment horizontal="right" vertical="center" indent="1"/>
    </xf>
    <xf numFmtId="165" fontId="27" fillId="10" borderId="1" xfId="0" applyNumberFormat="1" applyFont="1" applyFill="1" applyBorder="1" applyAlignment="1">
      <alignment horizontal="right" vertical="center" indent="1"/>
    </xf>
    <xf numFmtId="10" fontId="27" fillId="10" borderId="1" xfId="0" applyNumberFormat="1" applyFont="1" applyFill="1" applyBorder="1" applyAlignment="1">
      <alignment horizontal="right" vertical="center" indent="1"/>
    </xf>
    <xf numFmtId="165" fontId="31" fillId="5" borderId="1" xfId="0" applyNumberFormat="1" applyFont="1" applyFill="1" applyBorder="1" applyAlignment="1">
      <alignment horizontal="right" vertical="center" indent="1"/>
    </xf>
    <xf numFmtId="10" fontId="31" fillId="5" borderId="1" xfId="0" applyNumberFormat="1" applyFont="1" applyFill="1" applyBorder="1" applyAlignment="1">
      <alignment horizontal="right" vertical="center" indent="1"/>
    </xf>
    <xf numFmtId="0" fontId="28" fillId="23" borderId="0" xfId="0" applyFont="1" applyFill="1" applyAlignment="1">
      <alignment horizontal="left" vertical="center" indent="1"/>
    </xf>
    <xf numFmtId="3" fontId="18" fillId="17" borderId="1" xfId="0" applyNumberFormat="1" applyFont="1" applyFill="1" applyBorder="1" applyAlignment="1">
      <alignment horizontal="left" vertical="center" indent="1"/>
    </xf>
    <xf numFmtId="3" fontId="18" fillId="18" borderId="1" xfId="0" applyNumberFormat="1" applyFont="1" applyFill="1" applyBorder="1" applyAlignment="1">
      <alignment horizontal="left" vertical="center" indent="1"/>
    </xf>
    <xf numFmtId="3" fontId="18" fillId="15" borderId="1" xfId="0" applyNumberFormat="1" applyFont="1" applyFill="1" applyBorder="1" applyAlignment="1">
      <alignment horizontal="left" vertical="center" indent="1"/>
    </xf>
    <xf numFmtId="3" fontId="18" fillId="14" borderId="1" xfId="0" applyNumberFormat="1" applyFont="1" applyFill="1" applyBorder="1" applyAlignment="1">
      <alignment horizontal="left" vertical="center" indent="1"/>
    </xf>
    <xf numFmtId="3" fontId="18" fillId="16" borderId="1" xfId="0" applyNumberFormat="1" applyFont="1" applyFill="1" applyBorder="1" applyAlignment="1">
      <alignment horizontal="left" vertical="center" indent="1"/>
    </xf>
    <xf numFmtId="3" fontId="9" fillId="12" borderId="1" xfId="0" applyNumberFormat="1" applyFont="1" applyFill="1" applyBorder="1" applyAlignment="1">
      <alignment horizontal="right" vertical="center" indent="1"/>
    </xf>
    <xf numFmtId="3" fontId="9" fillId="21" borderId="1" xfId="0" applyNumberFormat="1" applyFont="1" applyFill="1" applyBorder="1" applyAlignment="1">
      <alignment horizontal="right" vertical="center" indent="1"/>
    </xf>
    <xf numFmtId="3" fontId="9" fillId="19" borderId="1" xfId="0" applyNumberFormat="1" applyFont="1" applyFill="1" applyBorder="1" applyAlignment="1">
      <alignment horizontal="right" vertical="center" indent="1"/>
    </xf>
    <xf numFmtId="3" fontId="9" fillId="10" borderId="1" xfId="0" applyNumberFormat="1" applyFont="1" applyFill="1" applyBorder="1" applyAlignment="1">
      <alignment horizontal="right" vertical="center" indent="1"/>
    </xf>
    <xf numFmtId="3" fontId="9" fillId="20" borderId="1" xfId="0" applyNumberFormat="1" applyFont="1" applyFill="1" applyBorder="1" applyAlignment="1">
      <alignment horizontal="right" vertical="center" indent="1"/>
    </xf>
    <xf numFmtId="3" fontId="9" fillId="13" borderId="1" xfId="0" applyNumberFormat="1" applyFont="1" applyFill="1" applyBorder="1" applyAlignment="1">
      <alignment horizontal="right" vertical="center" indent="1"/>
    </xf>
    <xf numFmtId="3" fontId="20" fillId="23" borderId="1" xfId="0" applyNumberFormat="1" applyFont="1" applyFill="1" applyBorder="1" applyAlignment="1">
      <alignment horizontal="right" vertical="center" indent="1"/>
    </xf>
    <xf numFmtId="3" fontId="7" fillId="13" borderId="1" xfId="0" applyNumberFormat="1" applyFont="1" applyFill="1" applyBorder="1" applyAlignment="1">
      <alignment horizontal="right" vertical="center" indent="1"/>
    </xf>
    <xf numFmtId="0" fontId="32" fillId="11" borderId="2" xfId="0" applyFont="1" applyFill="1" applyBorder="1" applyAlignment="1">
      <alignment horizontal="center" vertical="center" wrapText="1"/>
    </xf>
    <xf numFmtId="0" fontId="33" fillId="0" borderId="1" xfId="0" applyFont="1" applyBorder="1" applyAlignment="1">
      <alignment horizontal="left" vertical="center" indent="1"/>
    </xf>
    <xf numFmtId="0" fontId="33" fillId="13" borderId="1" xfId="0" applyFont="1" applyFill="1" applyBorder="1" applyAlignment="1">
      <alignment horizontal="left" vertical="center" indent="1"/>
    </xf>
    <xf numFmtId="166" fontId="33" fillId="0" borderId="1" xfId="1" applyNumberFormat="1" applyFont="1" applyBorder="1" applyAlignment="1">
      <alignment horizontal="right" vertical="center" indent="1"/>
    </xf>
    <xf numFmtId="166" fontId="33" fillId="13" borderId="1" xfId="1" applyNumberFormat="1" applyFont="1" applyFill="1" applyBorder="1" applyAlignment="1">
      <alignment horizontal="right" vertical="center" indent="1"/>
    </xf>
    <xf numFmtId="10" fontId="33" fillId="0" borderId="1" xfId="1" applyNumberFormat="1" applyFont="1" applyBorder="1" applyAlignment="1">
      <alignment horizontal="right" vertical="center" indent="1"/>
    </xf>
    <xf numFmtId="10" fontId="33" fillId="13" borderId="1" xfId="1" applyNumberFormat="1" applyFont="1" applyFill="1" applyBorder="1" applyAlignment="1">
      <alignment horizontal="right" vertical="center" indent="1"/>
    </xf>
    <xf numFmtId="164" fontId="34" fillId="0" borderId="1" xfId="1" applyNumberFormat="1" applyFont="1" applyFill="1" applyBorder="1" applyAlignment="1">
      <alignment horizontal="right" vertical="center" indent="1"/>
    </xf>
    <xf numFmtId="164" fontId="34" fillId="13" borderId="1" xfId="0" applyNumberFormat="1" applyFont="1" applyFill="1" applyBorder="1" applyAlignment="1">
      <alignment horizontal="right" vertical="center" indent="1"/>
    </xf>
    <xf numFmtId="164" fontId="34" fillId="0" borderId="1" xfId="0" applyNumberFormat="1" applyFont="1" applyBorder="1" applyAlignment="1">
      <alignment horizontal="right" vertical="center" indent="1"/>
    </xf>
    <xf numFmtId="164" fontId="35" fillId="11" borderId="1" xfId="0" applyNumberFormat="1" applyFont="1" applyFill="1" applyBorder="1" applyAlignment="1">
      <alignment horizontal="right" vertical="center" indent="1"/>
    </xf>
    <xf numFmtId="10" fontId="34" fillId="0" borderId="1" xfId="1" applyNumberFormat="1" applyFont="1" applyFill="1" applyBorder="1" applyAlignment="1">
      <alignment horizontal="right" vertical="center" indent="1"/>
    </xf>
    <xf numFmtId="10" fontId="34" fillId="13" borderId="1" xfId="1" applyNumberFormat="1" applyFont="1" applyFill="1" applyBorder="1" applyAlignment="1">
      <alignment horizontal="right" vertical="center" indent="1"/>
    </xf>
    <xf numFmtId="10" fontId="35" fillId="11" borderId="1" xfId="1" applyNumberFormat="1" applyFont="1" applyFill="1" applyBorder="1" applyAlignment="1">
      <alignment horizontal="right" vertical="center" indent="1"/>
    </xf>
    <xf numFmtId="165" fontId="27" fillId="5" borderId="1" xfId="0" applyNumberFormat="1" applyFont="1" applyFill="1" applyBorder="1" applyAlignment="1">
      <alignment horizontal="right" vertical="center" indent="1"/>
    </xf>
    <xf numFmtId="10" fontId="27" fillId="5" borderId="1" xfId="0" applyNumberFormat="1" applyFont="1" applyFill="1" applyBorder="1" applyAlignment="1">
      <alignment horizontal="right" vertical="center" indent="1"/>
    </xf>
    <xf numFmtId="0" fontId="36" fillId="0" borderId="0" xfId="0" applyFont="1" applyAlignment="1">
      <alignment horizontal="left" vertical="center" indent="1"/>
    </xf>
    <xf numFmtId="0" fontId="21" fillId="2" borderId="1" xfId="2" applyFont="1" applyBorder="1" applyAlignment="1">
      <alignment horizontal="left" vertical="center" indent="1"/>
    </xf>
    <xf numFmtId="0" fontId="21" fillId="0" borderId="1" xfId="2" applyFont="1" applyFill="1" applyBorder="1" applyAlignment="1">
      <alignment horizontal="left" vertical="center" indent="1"/>
    </xf>
    <xf numFmtId="0" fontId="21" fillId="0" borderId="1" xfId="2" applyFont="1" applyFill="1" applyBorder="1" applyAlignment="1">
      <alignment horizontal="left" vertical="center" wrapText="1" indent="1"/>
    </xf>
    <xf numFmtId="0" fontId="7" fillId="3" borderId="1" xfId="0" applyFont="1" applyFill="1" applyBorder="1" applyAlignment="1">
      <alignment horizontal="left" vertical="center" indent="1"/>
    </xf>
    <xf numFmtId="0" fontId="11" fillId="0" borderId="1" xfId="2" applyFont="1" applyFill="1" applyBorder="1" applyAlignment="1">
      <alignment horizontal="left" vertical="center" indent="1"/>
    </xf>
    <xf numFmtId="9" fontId="7" fillId="0" borderId="1" xfId="0" applyNumberFormat="1" applyFont="1" applyBorder="1" applyAlignment="1">
      <alignment horizontal="right" vertical="center" indent="1"/>
    </xf>
    <xf numFmtId="9" fontId="7" fillId="0" borderId="1" xfId="1" applyFont="1" applyBorder="1" applyAlignment="1">
      <alignment horizontal="right" vertical="center" indent="1"/>
    </xf>
    <xf numFmtId="44" fontId="7" fillId="0" borderId="1" xfId="0" applyNumberFormat="1" applyFont="1" applyBorder="1" applyAlignment="1">
      <alignment horizontal="right" vertical="center" indent="1"/>
    </xf>
    <xf numFmtId="0" fontId="7" fillId="0" borderId="1" xfId="0" applyFont="1" applyBorder="1" applyAlignment="1">
      <alignment horizontal="right" vertical="center" indent="1"/>
    </xf>
    <xf numFmtId="0" fontId="7" fillId="13" borderId="1" xfId="0" applyFont="1" applyFill="1" applyBorder="1" applyAlignment="1">
      <alignment horizontal="left" vertical="center" indent="1"/>
    </xf>
    <xf numFmtId="44" fontId="7" fillId="13" borderId="1" xfId="0" applyNumberFormat="1" applyFont="1" applyFill="1" applyBorder="1" applyAlignment="1">
      <alignment horizontal="right" vertical="center" indent="1"/>
    </xf>
    <xf numFmtId="2" fontId="7" fillId="13" borderId="1" xfId="0" applyNumberFormat="1" applyFont="1" applyFill="1" applyBorder="1" applyAlignment="1">
      <alignment horizontal="right" vertical="center" indent="1"/>
    </xf>
    <xf numFmtId="0" fontId="7" fillId="13" borderId="1" xfId="0" applyFont="1" applyFill="1" applyBorder="1" applyAlignment="1">
      <alignment horizontal="right" vertical="center" indent="1"/>
    </xf>
    <xf numFmtId="0" fontId="21" fillId="13" borderId="1" xfId="2" applyFont="1" applyFill="1" applyBorder="1" applyAlignment="1">
      <alignment horizontal="left" vertical="center" indent="1"/>
    </xf>
    <xf numFmtId="0" fontId="8" fillId="11" borderId="1" xfId="2" applyFont="1" applyFill="1" applyBorder="1" applyAlignment="1">
      <alignment horizontal="left" vertical="center" wrapText="1" indent="1"/>
    </xf>
    <xf numFmtId="10" fontId="27" fillId="0" borderId="1" xfId="1" applyNumberFormat="1" applyFont="1" applyBorder="1" applyAlignment="1">
      <alignment horizontal="right" vertical="center" indent="1"/>
    </xf>
    <xf numFmtId="0" fontId="24" fillId="11" borderId="2" xfId="0" applyFont="1" applyFill="1" applyBorder="1" applyAlignment="1">
      <alignment horizontal="center" vertical="center" wrapText="1"/>
    </xf>
    <xf numFmtId="10" fontId="37" fillId="0" borderId="1" xfId="1" applyNumberFormat="1" applyFont="1" applyBorder="1" applyAlignment="1">
      <alignment horizontal="right" vertical="center" indent="1"/>
    </xf>
    <xf numFmtId="10" fontId="37" fillId="13" borderId="1" xfId="1" applyNumberFormat="1" applyFont="1" applyFill="1" applyBorder="1" applyAlignment="1">
      <alignment horizontal="right" vertical="center" indent="1"/>
    </xf>
    <xf numFmtId="10" fontId="31" fillId="13" borderId="1" xfId="1" applyNumberFormat="1" applyFont="1" applyFill="1" applyBorder="1" applyAlignment="1">
      <alignment horizontal="right" vertical="center" indent="1"/>
    </xf>
    <xf numFmtId="10" fontId="31" fillId="0" borderId="1" xfId="1" applyNumberFormat="1" applyFont="1" applyBorder="1" applyAlignment="1">
      <alignment horizontal="right" vertical="center" indent="1"/>
    </xf>
    <xf numFmtId="0" fontId="38" fillId="0" borderId="1" xfId="0" applyFont="1" applyBorder="1" applyAlignment="1">
      <alignment horizontal="left" vertical="center" wrapText="1" indent="1"/>
    </xf>
    <xf numFmtId="0" fontId="39" fillId="6" borderId="1" xfId="0" applyFont="1" applyFill="1" applyBorder="1" applyAlignment="1">
      <alignment horizontal="left" vertical="center" wrapText="1" indent="1"/>
    </xf>
    <xf numFmtId="0" fontId="40" fillId="0" borderId="1" xfId="2" applyFont="1" applyFill="1" applyBorder="1" applyAlignment="1">
      <alignment horizontal="left" vertical="center" wrapText="1" indent="1"/>
    </xf>
    <xf numFmtId="0" fontId="38" fillId="0" borderId="1" xfId="2" applyFont="1" applyFill="1" applyBorder="1" applyAlignment="1">
      <alignment horizontal="left" vertical="center" wrapText="1" indent="1"/>
    </xf>
    <xf numFmtId="0" fontId="39" fillId="0" borderId="1" xfId="0" applyFont="1" applyBorder="1" applyAlignment="1">
      <alignment horizontal="left" vertical="center" wrapText="1" indent="1"/>
    </xf>
    <xf numFmtId="0" fontId="38" fillId="0" borderId="1" xfId="0" applyFont="1" applyBorder="1" applyAlignment="1">
      <alignment horizontal="left" vertical="center" indent="1"/>
    </xf>
    <xf numFmtId="3" fontId="38" fillId="0" borderId="1" xfId="0" applyNumberFormat="1" applyFont="1" applyBorder="1" applyAlignment="1">
      <alignment horizontal="right" vertical="center" indent="1"/>
    </xf>
    <xf numFmtId="0" fontId="41" fillId="0" borderId="1" xfId="0" applyFont="1" applyBorder="1" applyAlignment="1">
      <alignment horizontal="left" vertical="center" wrapText="1" indent="1"/>
    </xf>
    <xf numFmtId="0" fontId="28" fillId="19" borderId="0" xfId="0" applyFont="1" applyFill="1" applyAlignment="1">
      <alignment horizontal="left" vertical="center" indent="1"/>
    </xf>
    <xf numFmtId="0" fontId="42" fillId="0" borderId="1" xfId="0" applyFont="1" applyBorder="1" applyAlignment="1">
      <alignment horizontal="left" vertical="center" wrapText="1" indent="1"/>
    </xf>
    <xf numFmtId="3" fontId="7" fillId="0" borderId="0" xfId="0" applyNumberFormat="1" applyFont="1" applyFill="1" applyBorder="1" applyAlignment="1">
      <alignment horizontal="right" vertical="center" indent="1"/>
    </xf>
    <xf numFmtId="3" fontId="7" fillId="0" borderId="0" xfId="0" applyNumberFormat="1" applyFont="1" applyFill="1" applyBorder="1" applyAlignment="1">
      <alignment horizontal="left" vertical="center" indent="1"/>
    </xf>
    <xf numFmtId="0" fontId="9" fillId="0" borderId="0" xfId="2" applyFont="1" applyFill="1" applyBorder="1" applyAlignment="1">
      <alignment horizontal="left" vertical="center" wrapText="1" indent="1"/>
    </xf>
    <xf numFmtId="0" fontId="8" fillId="11" borderId="1" xfId="0" applyFont="1" applyFill="1" applyBorder="1" applyAlignment="1">
      <alignment horizontal="left" vertical="center" wrapText="1" indent="1"/>
    </xf>
    <xf numFmtId="0" fontId="7" fillId="0" borderId="1" xfId="0" applyFont="1" applyBorder="1" applyAlignment="1">
      <alignment horizontal="left" vertical="center" wrapText="1" indent="1"/>
    </xf>
    <xf numFmtId="0" fontId="7" fillId="0" borderId="1" xfId="0" applyFont="1" applyBorder="1" applyAlignment="1">
      <alignment horizontal="left" vertical="center" indent="1"/>
    </xf>
    <xf numFmtId="0" fontId="7" fillId="0" borderId="0" xfId="0" applyFont="1" applyAlignment="1">
      <alignment horizontal="left" vertical="center" indent="1"/>
    </xf>
    <xf numFmtId="0" fontId="8" fillId="11" borderId="1" xfId="0" applyFont="1" applyFill="1" applyBorder="1" applyAlignment="1">
      <alignment horizontal="left" vertical="center" indent="1"/>
    </xf>
    <xf numFmtId="3" fontId="8" fillId="11" borderId="1" xfId="0" applyNumberFormat="1" applyFont="1" applyFill="1" applyBorder="1" applyAlignment="1">
      <alignment horizontal="left" vertical="center" wrapText="1" indent="1"/>
    </xf>
    <xf numFmtId="0" fontId="9" fillId="0" borderId="1" xfId="0" applyFont="1" applyBorder="1" applyAlignment="1">
      <alignment horizontal="left" vertical="center" wrapText="1" indent="1"/>
    </xf>
    <xf numFmtId="0" fontId="9" fillId="0" borderId="1" xfId="0" applyFont="1" applyBorder="1" applyAlignment="1">
      <alignment horizontal="left" vertical="center" indent="1"/>
    </xf>
    <xf numFmtId="3" fontId="7" fillId="0" borderId="0" xfId="0" applyNumberFormat="1" applyFont="1" applyAlignment="1">
      <alignment horizontal="left" vertical="center" indent="1"/>
    </xf>
    <xf numFmtId="0" fontId="32" fillId="11" borderId="2" xfId="0" applyFont="1" applyFill="1" applyBorder="1" applyAlignment="1">
      <alignment horizontal="center" vertical="center" wrapText="1"/>
    </xf>
    <xf numFmtId="0" fontId="32" fillId="11" borderId="0" xfId="0" applyFont="1" applyFill="1" applyAlignment="1">
      <alignment horizontal="center" vertical="center" wrapText="1"/>
    </xf>
    <xf numFmtId="3" fontId="24" fillId="17" borderId="1" xfId="0" applyNumberFormat="1" applyFont="1" applyFill="1" applyBorder="1" applyAlignment="1">
      <alignment horizontal="left" vertical="center" indent="1"/>
    </xf>
    <xf numFmtId="3" fontId="24" fillId="16" borderId="1" xfId="0" applyNumberFormat="1" applyFont="1" applyFill="1" applyBorder="1" applyAlignment="1">
      <alignment horizontal="left" vertical="center" indent="1"/>
    </xf>
    <xf numFmtId="3" fontId="24" fillId="14" borderId="1" xfId="0" applyNumberFormat="1" applyFont="1" applyFill="1" applyBorder="1" applyAlignment="1">
      <alignment horizontal="left" vertical="center" indent="1"/>
    </xf>
    <xf numFmtId="3" fontId="24" fillId="15" borderId="1" xfId="0" applyNumberFormat="1" applyFont="1" applyFill="1" applyBorder="1" applyAlignment="1">
      <alignment horizontal="left" vertical="center" indent="1"/>
    </xf>
    <xf numFmtId="3" fontId="24" fillId="22" borderId="1" xfId="0" applyNumberFormat="1" applyFont="1" applyFill="1" applyBorder="1" applyAlignment="1">
      <alignment horizontal="left" vertical="center" indent="1"/>
    </xf>
    <xf numFmtId="3" fontId="24" fillId="11" borderId="4" xfId="0" applyNumberFormat="1" applyFont="1" applyFill="1" applyBorder="1" applyAlignment="1">
      <alignment horizontal="left" vertical="center" indent="1"/>
    </xf>
    <xf numFmtId="3" fontId="24" fillId="11" borderId="5" xfId="0" applyNumberFormat="1" applyFont="1" applyFill="1" applyBorder="1" applyAlignment="1">
      <alignment horizontal="left" vertical="center" indent="1"/>
    </xf>
    <xf numFmtId="3" fontId="24" fillId="11" borderId="1" xfId="0" applyNumberFormat="1" applyFont="1" applyFill="1" applyBorder="1" applyAlignment="1">
      <alignment horizontal="left" vertical="center" indent="1"/>
    </xf>
    <xf numFmtId="3" fontId="24" fillId="18" borderId="1" xfId="0" applyNumberFormat="1" applyFont="1" applyFill="1" applyBorder="1" applyAlignment="1">
      <alignment horizontal="left" vertical="center" indent="1"/>
    </xf>
    <xf numFmtId="10" fontId="33" fillId="0" borderId="6" xfId="1" applyNumberFormat="1" applyFont="1" applyBorder="1" applyAlignment="1">
      <alignment horizontal="center" vertical="center"/>
    </xf>
    <xf numFmtId="10" fontId="33" fillId="0" borderId="7" xfId="1" applyNumberFormat="1" applyFont="1" applyBorder="1" applyAlignment="1">
      <alignment horizontal="center" vertical="center"/>
    </xf>
    <xf numFmtId="10" fontId="31" fillId="0" borderId="6" xfId="1" applyNumberFormat="1" applyFont="1" applyBorder="1" applyAlignment="1">
      <alignment horizontal="center" vertical="center"/>
    </xf>
    <xf numFmtId="10" fontId="31" fillId="0" borderId="7" xfId="1" applyNumberFormat="1" applyFont="1" applyBorder="1" applyAlignment="1">
      <alignment horizontal="center" vertical="center"/>
    </xf>
    <xf numFmtId="0" fontId="22" fillId="0" borderId="0" xfId="0" applyFont="1" applyAlignment="1">
      <alignment horizontal="left" vertical="center" indent="1"/>
    </xf>
    <xf numFmtId="0" fontId="23" fillId="0" borderId="0" xfId="0" applyFont="1" applyAlignment="1">
      <alignment horizontal="left" vertical="center" indent="1"/>
    </xf>
    <xf numFmtId="0" fontId="8" fillId="11" borderId="1" xfId="0" applyFont="1" applyFill="1" applyBorder="1" applyAlignment="1">
      <alignment horizontal="center" vertical="center" wrapText="1"/>
    </xf>
  </cellXfs>
  <cellStyles count="4">
    <cellStyle name="Neutrální" xfId="2" builtinId="28"/>
    <cellStyle name="Normální" xfId="0" builtinId="0"/>
    <cellStyle name="Procenta" xfId="1" builtinId="5"/>
    <cellStyle name="Špatně" xfId="3" builtinId="27"/>
  </cellStyles>
  <dxfs count="1">
    <dxf>
      <font>
        <color rgb="FFFF0000"/>
      </font>
    </dxf>
  </dxfs>
  <tableStyles count="0" defaultTableStyle="TableStyleMedium2" defaultPivotStyle="PivotStyleLight16"/>
  <colors>
    <mruColors>
      <color rgb="FFFFBDBD"/>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Tomáš Gongol" id="{B9CE610A-F98F-FA47-A7F6-EFDCA8CF0751}" userId="S::gon0001@ad.slu.cz::6004f809-8ea5-41b2-b378-ad4f0af6f059" providerId="AD"/>
</personList>
</file>

<file path=xl/theme/theme1.xml><?xml version="1.0" encoding="utf-8"?>
<a:theme xmlns:a="http://schemas.openxmlformats.org/drawingml/2006/main" name="Slezská univerzita">
  <a:themeElements>
    <a:clrScheme name="Slezská univerzita">
      <a:dk1>
        <a:sysClr val="windowText" lastClr="000000"/>
      </a:dk1>
      <a:lt1>
        <a:sysClr val="window" lastClr="FFFFFF"/>
      </a:lt1>
      <a:dk2>
        <a:srgbClr val="44546A"/>
      </a:dk2>
      <a:lt2>
        <a:srgbClr val="E7E6E6"/>
      </a:lt2>
      <a:accent1>
        <a:srgbClr val="981E3A"/>
      </a:accent1>
      <a:accent2>
        <a:srgbClr val="395990"/>
      </a:accent2>
      <a:accent3>
        <a:srgbClr val="655481"/>
      </a:accent3>
      <a:accent4>
        <a:srgbClr val="307871"/>
      </a:accent4>
      <a:accent5>
        <a:srgbClr val="A99829"/>
      </a:accent5>
      <a:accent6>
        <a:srgbClr val="DC6423"/>
      </a:accent6>
      <a:hlink>
        <a:srgbClr val="0563C1"/>
      </a:hlink>
      <a:folHlink>
        <a:srgbClr val="954F72"/>
      </a:folHlink>
    </a:clrScheme>
    <a:fontScheme name="Slezská univerzita">
      <a:majorFont>
        <a:latin typeface="Enriqueta"/>
        <a:ea typeface=""/>
        <a:cs typeface=""/>
      </a:majorFont>
      <a:minorFont>
        <a:latin typeface="Enriqueta"/>
        <a:ea typeface=""/>
        <a:cs typeface=""/>
      </a:minorFont>
    </a:fontScheme>
    <a:fmtScheme name="Kouřové sklo">
      <a:fillStyleLst>
        <a:solidFill>
          <a:schemeClr val="phClr"/>
        </a:solidFill>
        <a:gradFill rotWithShape="1">
          <a:gsLst>
            <a:gs pos="0">
              <a:schemeClr val="phClr">
                <a:tint val="83000"/>
                <a:shade val="100000"/>
                <a:satMod val="100000"/>
              </a:schemeClr>
            </a:gs>
            <a:gs pos="100000">
              <a:schemeClr val="phClr">
                <a:tint val="61000"/>
                <a:alpha val="100000"/>
                <a:satMod val="180000"/>
              </a:schemeClr>
            </a:gs>
          </a:gsLst>
          <a:path path="circle">
            <a:fillToRect l="100000" t="100000" r="100000" b="100000"/>
          </a:path>
        </a:gradFill>
        <a:gradFill rotWithShape="1">
          <a:gsLst>
            <a:gs pos="0">
              <a:schemeClr val="phClr">
                <a:shade val="85000"/>
              </a:schemeClr>
            </a:gs>
            <a:gs pos="100000">
              <a:schemeClr val="phClr">
                <a:tint val="90000"/>
                <a:alpha val="100000"/>
                <a:satMod val="180000"/>
              </a:schemeClr>
            </a:gs>
          </a:gsLst>
          <a:path path="circle">
            <a:fillToRect l="100000" t="100000" r="100000" b="100000"/>
          </a:path>
        </a:gradFill>
      </a:fillStyleLst>
      <a:lnStyleLst>
        <a:ln w="9525" cap="flat" cmpd="sng" algn="ctr">
          <a:solidFill>
            <a:schemeClr val="phClr"/>
          </a:solidFill>
          <a:prstDash val="solid"/>
        </a:ln>
        <a:ln w="10795" cap="flat" cmpd="sng" algn="ctr">
          <a:solidFill>
            <a:schemeClr val="phClr"/>
          </a:solidFill>
          <a:prstDash val="solid"/>
        </a:ln>
        <a:ln w="15240" cap="flat" cmpd="sng" algn="ctr">
          <a:solidFill>
            <a:schemeClr val="phClr">
              <a:tint val="25000"/>
              <a:alpha val="25000"/>
            </a:schemeClr>
          </a:solidFill>
          <a:prstDash val="solid"/>
        </a:ln>
      </a:lnStyleLst>
      <a:effectStyleLst>
        <a:effectStyle>
          <a:effectLst/>
        </a:effectStyle>
        <a:effectStyle>
          <a:effectLst/>
        </a:effectStyle>
        <a:effectStyle>
          <a:effectLst>
            <a:outerShdw blurRad="44450" dist="21590" dir="5400000" rotWithShape="0">
              <a:srgbClr val="000000">
                <a:alpha val="40000"/>
              </a:srgbClr>
            </a:outerShdw>
          </a:effectLst>
          <a:scene3d>
            <a:camera prst="orthographicFront">
              <a:rot lat="0" lon="0" rev="0"/>
            </a:camera>
            <a:lightRig rig="flat" dir="t">
              <a:rot lat="0" lon="0" rev="3600000"/>
            </a:lightRig>
          </a:scene3d>
          <a:sp3d prstMaterial="flat">
            <a:bevelT w="28575" h="41275" prst="coolSlant"/>
          </a:sp3d>
        </a:effectStyle>
      </a:effectStyleLst>
      <a:bgFillStyleLst>
        <a:solidFill>
          <a:schemeClr val="phClr"/>
        </a:solidFill>
        <a:gradFill rotWithShape="1">
          <a:gsLst>
            <a:gs pos="0">
              <a:schemeClr val="phClr">
                <a:tint val="90000"/>
                <a:lumMod val="110000"/>
              </a:schemeClr>
            </a:gs>
            <a:gs pos="88000">
              <a:schemeClr val="phClr">
                <a:shade val="94000"/>
                <a:satMod val="110000"/>
                <a:lumMod val="88000"/>
              </a:schemeClr>
            </a:gs>
          </a:gsLst>
          <a:lin ang="5400000" scaled="0"/>
        </a:gradFill>
        <a:gradFill rotWithShape="1">
          <a:gsLst>
            <a:gs pos="0">
              <a:schemeClr val="phClr">
                <a:tint val="90000"/>
                <a:lumMod val="110000"/>
              </a:schemeClr>
            </a:gs>
            <a:gs pos="100000">
              <a:schemeClr val="phClr">
                <a:shade val="98000"/>
                <a:satMod val="110000"/>
                <a:lumMod val="86000"/>
              </a:schemeClr>
            </a:gs>
          </a:gsLst>
          <a:path path="circle">
            <a:fillToRect l="50000" t="50000" r="100000" b="100000"/>
          </a:path>
        </a:gradFill>
      </a:bgFillStyleLst>
    </a:fmtScheme>
  </a:themeElements>
  <a:objectDefaults/>
  <a:extraClrSchemeLst/>
  <a:extLst>
    <a:ext uri="{05A4C25C-085E-4340-85A3-A5531E510DB2}">
      <thm15:themeFamily xmlns:thm15="http://schemas.microsoft.com/office/thememl/2012/main" name="Slezská univerzita" id="{AA535486-FF95-4182-806E-7B7D35BED9F9}" vid="{49F992A7-2519-4AF5-887D-3B8E043EDBBF}"/>
    </a:ext>
  </a:extLst>
</a:theme>
</file>

<file path=xl/threadedComments/threadedComment1.xml><?xml version="1.0" encoding="utf-8"?>
<ThreadedComments xmlns="http://schemas.microsoft.com/office/spreadsheetml/2018/threadedcomments" xmlns:x="http://schemas.openxmlformats.org/spreadsheetml/2006/main">
  <threadedComment ref="S5" dT="2023-09-13T14:05:21.96" personId="{B9CE610A-F98F-FA47-A7F6-EFDCA8CF0751}" id="{CC657E24-CAAB-8B4E-888D-3069C59B408D}">
    <text xml:space="preserve">Workshop za 100 tis?
</text>
  </threadedComment>
</ThreadedComments>
</file>

<file path=xl/threadedComments/threadedComment2.xml><?xml version="1.0" encoding="utf-8"?>
<ThreadedComments xmlns="http://schemas.microsoft.com/office/spreadsheetml/2018/threadedcomments" xmlns:x="http://schemas.openxmlformats.org/spreadsheetml/2006/main">
  <threadedComment ref="R26" dT="2021-07-03T14:11:12.09" personId="{B9CE610A-F98F-FA47-A7F6-EFDCA8CF0751}" id="{DFC833AF-FB91-A04F-B206-A181E845841D}">
    <text>Ve SZ máme odkaz na doktorské studium, zvážit jestl nezdůvodnit a neplatit z oblasti 1. Nyní v Cíli 3.</text>
  </threadedComment>
  <threadedComment ref="R54" dT="2021-07-03T14:11:59.72" personId="{B9CE610A-F98F-FA47-A7F6-EFDCA8CF0751}" id="{E520FC6F-A485-EC4E-9B9D-1EB7E9670CE9}">
    <text xml:space="preserve">Nyní v Internacionalizaci 
</text>
  </threadedComment>
  <threadedComment ref="R123" dT="2021-07-03T14:48:41.90" personId="{B9CE610A-F98F-FA47-A7F6-EFDCA8CF0751}" id="{D21B5062-78FD-7540-B25F-D66816516AE6}">
    <text xml:space="preserve">Nyní zavřeno do Cíle 5
</text>
  </threadedComment>
  <threadedComment ref="R127" dT="2021-07-03T14:47:15.59" personId="{B9CE610A-F98F-FA47-A7F6-EFDCA8CF0751}" id="{93FB4840-1F46-D744-9640-83A97A6164C4}">
    <text xml:space="preserve">Nyní zařazeno do Cíle 6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6"/>
  <sheetViews>
    <sheetView showGridLines="0" zoomScale="70" zoomScaleNormal="70" workbookViewId="0">
      <pane ySplit="3" topLeftCell="A4" activePane="bottomLeft" state="frozen"/>
      <selection activeCell="A2" sqref="A2:U4"/>
      <selection pane="bottomLeft" activeCell="I1" sqref="I1:AM1048576"/>
    </sheetView>
  </sheetViews>
  <sheetFormatPr defaultColWidth="8.6640625" defaultRowHeight="18" outlineLevelCol="1"/>
  <cols>
    <col min="1" max="2" width="10.75" style="6" customWidth="1"/>
    <col min="3" max="3" width="30.6640625" style="6" customWidth="1"/>
    <col min="4" max="4" width="43.33203125" style="17" customWidth="1"/>
    <col min="5" max="5" width="16.33203125" style="6" customWidth="1"/>
    <col min="6" max="6" width="44.75" style="17" customWidth="1"/>
    <col min="7" max="7" width="14.33203125" style="6" customWidth="1"/>
    <col min="8" max="8" width="15.33203125" style="6" customWidth="1"/>
    <col min="9" max="9" width="15.33203125" style="18" customWidth="1"/>
    <col min="10" max="11" width="25.75" style="17" hidden="1" customWidth="1"/>
    <col min="12" max="13" width="25.75" style="6" hidden="1" customWidth="1"/>
    <col min="14" max="15" width="25.75" style="17" hidden="1" customWidth="1"/>
    <col min="16" max="17" width="11" style="17" hidden="1" customWidth="1"/>
    <col min="18" max="19" width="11" style="6" hidden="1" customWidth="1"/>
    <col min="20" max="21" width="11" style="17" hidden="1" customWidth="1"/>
    <col min="22" max="22" width="3.6640625" style="17" hidden="1" customWidth="1"/>
    <col min="23" max="28" width="11.1640625" style="17" hidden="1" customWidth="1"/>
    <col min="29" max="29" width="21.33203125" style="17" hidden="1" customWidth="1"/>
    <col min="30" max="36" width="10.75" style="17" hidden="1" customWidth="1" outlineLevel="1"/>
    <col min="37" max="37" width="0" style="17" hidden="1" customWidth="1" collapsed="1"/>
    <col min="38" max="38" width="0" style="17" hidden="1" customWidth="1"/>
    <col min="39" max="16384" width="8.6640625" style="17"/>
  </cols>
  <sheetData>
    <row r="1" spans="1:36" ht="66.75" customHeight="1">
      <c r="A1" s="16" t="s">
        <v>0</v>
      </c>
      <c r="B1" s="16"/>
      <c r="C1" s="16"/>
      <c r="D1" s="16" t="s">
        <v>1</v>
      </c>
      <c r="N1" s="6"/>
      <c r="O1" s="6"/>
      <c r="P1" s="191" t="s">
        <v>2</v>
      </c>
      <c r="Q1" s="191"/>
      <c r="R1" s="191"/>
      <c r="S1" s="191"/>
      <c r="T1" s="191"/>
      <c r="U1" s="191"/>
      <c r="V1" s="191"/>
      <c r="W1" s="191"/>
      <c r="X1" s="191"/>
      <c r="Y1" s="191"/>
      <c r="Z1" s="191"/>
      <c r="AA1" s="191"/>
      <c r="AB1" s="191"/>
    </row>
    <row r="2" spans="1:36" s="6" customFormat="1" ht="68.25" customHeight="1">
      <c r="A2" s="192" t="s">
        <v>3</v>
      </c>
      <c r="B2" s="188" t="s">
        <v>4</v>
      </c>
      <c r="C2" s="188" t="s">
        <v>5</v>
      </c>
      <c r="D2" s="192" t="s">
        <v>6</v>
      </c>
      <c r="E2" s="188" t="s">
        <v>7</v>
      </c>
      <c r="F2" s="188" t="s">
        <v>8</v>
      </c>
      <c r="G2" s="188" t="s">
        <v>9</v>
      </c>
      <c r="H2" s="188" t="s">
        <v>10</v>
      </c>
      <c r="I2" s="193" t="s">
        <v>11</v>
      </c>
      <c r="J2" s="188" t="s">
        <v>12</v>
      </c>
      <c r="K2" s="188"/>
      <c r="L2" s="188"/>
      <c r="M2" s="188"/>
      <c r="N2" s="188"/>
      <c r="O2" s="188"/>
      <c r="P2" s="188" t="s">
        <v>13</v>
      </c>
      <c r="Q2" s="188"/>
      <c r="R2" s="188"/>
      <c r="S2" s="188"/>
      <c r="T2" s="188"/>
      <c r="U2" s="188"/>
      <c r="W2" s="188" t="s">
        <v>14</v>
      </c>
      <c r="X2" s="188"/>
      <c r="Y2" s="188"/>
      <c r="Z2" s="188"/>
      <c r="AA2" s="188"/>
      <c r="AB2" s="188"/>
    </row>
    <row r="3" spans="1:36" ht="31.5" customHeight="1">
      <c r="A3" s="192"/>
      <c r="B3" s="188"/>
      <c r="C3" s="188"/>
      <c r="D3" s="192"/>
      <c r="E3" s="188"/>
      <c r="F3" s="188"/>
      <c r="G3" s="188"/>
      <c r="H3" s="188"/>
      <c r="I3" s="193"/>
      <c r="J3" s="15" t="s">
        <v>15</v>
      </c>
      <c r="K3" s="15" t="s">
        <v>16</v>
      </c>
      <c r="L3" s="15" t="s">
        <v>17</v>
      </c>
      <c r="M3" s="15" t="s">
        <v>18</v>
      </c>
      <c r="N3" s="15" t="s">
        <v>19</v>
      </c>
      <c r="O3" s="15" t="s">
        <v>20</v>
      </c>
      <c r="P3" s="57" t="str">
        <f>J3</f>
        <v>REK</v>
      </c>
      <c r="Q3" s="57" t="str">
        <f t="shared" ref="Q3:U3" si="0">K3</f>
        <v>OPF</v>
      </c>
      <c r="R3" s="57" t="str">
        <f t="shared" si="0"/>
        <v>FPF</v>
      </c>
      <c r="S3" s="57" t="str">
        <f t="shared" si="0"/>
        <v>FVP</v>
      </c>
      <c r="T3" s="57" t="str">
        <f t="shared" si="0"/>
        <v>MÚ</v>
      </c>
      <c r="U3" s="57" t="str">
        <f t="shared" si="0"/>
        <v>FÚ</v>
      </c>
      <c r="V3" s="50"/>
      <c r="W3" s="57" t="str">
        <f>P3</f>
        <v>REK</v>
      </c>
      <c r="X3" s="57" t="str">
        <f t="shared" ref="X3:AB3" si="1">Q3</f>
        <v>OPF</v>
      </c>
      <c r="Y3" s="57" t="str">
        <f t="shared" si="1"/>
        <v>FPF</v>
      </c>
      <c r="Z3" s="57" t="str">
        <f t="shared" si="1"/>
        <v>FVP</v>
      </c>
      <c r="AA3" s="57" t="str">
        <f t="shared" si="1"/>
        <v>MÚ</v>
      </c>
      <c r="AB3" s="57" t="str">
        <f t="shared" si="1"/>
        <v>FÚ</v>
      </c>
      <c r="AD3" s="54">
        <v>1</v>
      </c>
      <c r="AE3" s="54">
        <v>2</v>
      </c>
      <c r="AF3" s="54">
        <v>3</v>
      </c>
      <c r="AG3" s="54">
        <v>5</v>
      </c>
      <c r="AH3" s="54">
        <v>6</v>
      </c>
      <c r="AI3" s="54">
        <v>7</v>
      </c>
      <c r="AJ3" s="54">
        <v>8</v>
      </c>
    </row>
    <row r="4" spans="1:36" ht="33.75" customHeight="1">
      <c r="A4" s="14" t="s">
        <v>21</v>
      </c>
      <c r="B4" s="14"/>
      <c r="C4" s="14"/>
      <c r="D4" s="14" t="s">
        <v>22</v>
      </c>
      <c r="E4" s="14"/>
      <c r="F4" s="14"/>
      <c r="G4" s="14"/>
      <c r="H4" s="14"/>
      <c r="I4" s="19"/>
      <c r="J4" s="14"/>
      <c r="K4" s="14"/>
      <c r="L4" s="14"/>
      <c r="M4" s="14"/>
      <c r="N4" s="14"/>
      <c r="O4" s="14"/>
      <c r="P4" s="14"/>
      <c r="Q4" s="14"/>
      <c r="R4" s="14"/>
      <c r="S4" s="14"/>
      <c r="T4" s="14"/>
      <c r="U4" s="14"/>
      <c r="W4" s="14"/>
      <c r="X4" s="14"/>
      <c r="Y4" s="14"/>
      <c r="Z4" s="14"/>
      <c r="AA4" s="14"/>
      <c r="AB4" s="14"/>
      <c r="AD4" s="56"/>
      <c r="AE4" s="56"/>
      <c r="AF4" s="56"/>
      <c r="AG4" s="56"/>
      <c r="AH4" s="56"/>
      <c r="AI4" s="56"/>
      <c r="AJ4" s="56"/>
    </row>
    <row r="5" spans="1:36" ht="132.75" customHeight="1">
      <c r="A5" s="20" t="s">
        <v>23</v>
      </c>
      <c r="B5" s="20" t="s">
        <v>24</v>
      </c>
      <c r="C5" s="189" t="s">
        <v>25</v>
      </c>
      <c r="D5" s="28" t="s">
        <v>26</v>
      </c>
      <c r="E5" s="22" t="s">
        <v>27</v>
      </c>
      <c r="F5" s="23" t="s">
        <v>28</v>
      </c>
      <c r="G5" s="22" t="s">
        <v>29</v>
      </c>
      <c r="H5" s="22">
        <v>1</v>
      </c>
      <c r="I5" s="61">
        <f>SUM(P5:U5)</f>
        <v>905000</v>
      </c>
      <c r="J5" s="21" t="s">
        <v>30</v>
      </c>
      <c r="K5" s="24" t="s">
        <v>31</v>
      </c>
      <c r="L5" s="25" t="s">
        <v>32</v>
      </c>
      <c r="M5" s="26" t="s">
        <v>33</v>
      </c>
      <c r="N5" s="27"/>
      <c r="O5" s="27"/>
      <c r="P5" s="47">
        <v>0</v>
      </c>
      <c r="Q5" s="48">
        <v>250000</v>
      </c>
      <c r="R5" s="48">
        <v>355000</v>
      </c>
      <c r="S5" s="48">
        <v>300000</v>
      </c>
      <c r="T5" s="47">
        <v>0</v>
      </c>
      <c r="U5" s="47">
        <v>0</v>
      </c>
      <c r="V5" s="49"/>
      <c r="W5" s="47">
        <v>0</v>
      </c>
      <c r="X5" s="47">
        <v>0</v>
      </c>
      <c r="Y5" s="47">
        <v>0</v>
      </c>
      <c r="Z5" s="47">
        <v>0</v>
      </c>
      <c r="AA5" s="47">
        <v>0</v>
      </c>
      <c r="AB5" s="47">
        <v>0</v>
      </c>
      <c r="AC5" s="50"/>
      <c r="AD5" s="55">
        <f>IF($H5=AD$3,$I5,0)</f>
        <v>905000</v>
      </c>
      <c r="AE5" s="55">
        <f t="shared" ref="AE5:AJ20" si="2">IF($H5=AE$3,$I5,0)</f>
        <v>0</v>
      </c>
      <c r="AF5" s="55">
        <f t="shared" si="2"/>
        <v>0</v>
      </c>
      <c r="AG5" s="55">
        <f t="shared" si="2"/>
        <v>0</v>
      </c>
      <c r="AH5" s="55">
        <f t="shared" si="2"/>
        <v>0</v>
      </c>
      <c r="AI5" s="55">
        <f t="shared" si="2"/>
        <v>0</v>
      </c>
      <c r="AJ5" s="55">
        <f t="shared" si="2"/>
        <v>0</v>
      </c>
    </row>
    <row r="6" spans="1:36" ht="82.05" customHeight="1">
      <c r="A6" s="20" t="s">
        <v>23</v>
      </c>
      <c r="B6" s="20" t="s">
        <v>24</v>
      </c>
      <c r="C6" s="189"/>
      <c r="D6" s="28" t="s">
        <v>34</v>
      </c>
      <c r="E6" s="22" t="s">
        <v>27</v>
      </c>
      <c r="F6" s="28" t="s">
        <v>35</v>
      </c>
      <c r="G6" s="22" t="s">
        <v>29</v>
      </c>
      <c r="H6" s="22">
        <v>1</v>
      </c>
      <c r="I6" s="61">
        <f t="shared" ref="I6:I8" si="3">SUM(P6:U6)</f>
        <v>30000</v>
      </c>
      <c r="J6" s="21" t="s">
        <v>36</v>
      </c>
      <c r="K6" s="29"/>
      <c r="L6" s="27"/>
      <c r="M6" s="27"/>
      <c r="N6" s="27"/>
      <c r="O6" s="27"/>
      <c r="P6" s="47">
        <v>30000</v>
      </c>
      <c r="Q6" s="47">
        <v>0</v>
      </c>
      <c r="R6" s="47">
        <v>0</v>
      </c>
      <c r="S6" s="47">
        <v>0</v>
      </c>
      <c r="T6" s="47">
        <v>0</v>
      </c>
      <c r="U6" s="47">
        <v>0</v>
      </c>
      <c r="V6" s="49"/>
      <c r="W6" s="47">
        <v>0</v>
      </c>
      <c r="X6" s="47">
        <v>0</v>
      </c>
      <c r="Y6" s="47">
        <v>0</v>
      </c>
      <c r="Z6" s="47">
        <v>0</v>
      </c>
      <c r="AA6" s="47">
        <v>0</v>
      </c>
      <c r="AB6" s="47">
        <v>0</v>
      </c>
      <c r="AC6" s="50"/>
      <c r="AD6" s="55">
        <f>IF($H6=AD$3,$I6,0)</f>
        <v>30000</v>
      </c>
      <c r="AE6" s="55">
        <f t="shared" si="2"/>
        <v>0</v>
      </c>
      <c r="AF6" s="55">
        <f t="shared" si="2"/>
        <v>0</v>
      </c>
      <c r="AG6" s="55">
        <f t="shared" si="2"/>
        <v>0</v>
      </c>
      <c r="AH6" s="55">
        <f t="shared" si="2"/>
        <v>0</v>
      </c>
      <c r="AI6" s="55">
        <f t="shared" si="2"/>
        <v>0</v>
      </c>
      <c r="AJ6" s="55">
        <f t="shared" si="2"/>
        <v>0</v>
      </c>
    </row>
    <row r="7" spans="1:36" ht="126">
      <c r="A7" s="20" t="s">
        <v>23</v>
      </c>
      <c r="B7" s="20" t="s">
        <v>24</v>
      </c>
      <c r="C7" s="189"/>
      <c r="D7" s="22" t="s">
        <v>37</v>
      </c>
      <c r="E7" s="22" t="s">
        <v>27</v>
      </c>
      <c r="F7" s="23" t="s">
        <v>38</v>
      </c>
      <c r="G7" s="22" t="s">
        <v>29</v>
      </c>
      <c r="H7" s="22">
        <v>1</v>
      </c>
      <c r="I7" s="61">
        <f t="shared" si="3"/>
        <v>50000</v>
      </c>
      <c r="J7" s="30" t="s">
        <v>39</v>
      </c>
      <c r="K7" s="27"/>
      <c r="L7" s="27"/>
      <c r="M7" s="21" t="s">
        <v>40</v>
      </c>
      <c r="N7" s="27"/>
      <c r="O7" s="27"/>
      <c r="P7" s="47">
        <v>50000</v>
      </c>
      <c r="Q7" s="47">
        <v>0</v>
      </c>
      <c r="R7" s="47">
        <v>0</v>
      </c>
      <c r="S7" s="47">
        <v>0</v>
      </c>
      <c r="T7" s="47">
        <v>0</v>
      </c>
      <c r="U7" s="47">
        <v>0</v>
      </c>
      <c r="V7" s="50"/>
      <c r="W7" s="47">
        <v>0</v>
      </c>
      <c r="X7" s="47">
        <v>0</v>
      </c>
      <c r="Y7" s="47">
        <v>0</v>
      </c>
      <c r="Z7" s="47">
        <v>0</v>
      </c>
      <c r="AA7" s="47">
        <v>0</v>
      </c>
      <c r="AB7" s="47">
        <v>0</v>
      </c>
      <c r="AC7" s="50"/>
      <c r="AD7" s="55">
        <f t="shared" ref="AD7:AJ32" si="4">IF($H7=AD$3,$I7,0)</f>
        <v>50000</v>
      </c>
      <c r="AE7" s="55">
        <f t="shared" si="2"/>
        <v>0</v>
      </c>
      <c r="AF7" s="55">
        <f t="shared" si="2"/>
        <v>0</v>
      </c>
      <c r="AG7" s="55">
        <f t="shared" si="2"/>
        <v>0</v>
      </c>
      <c r="AH7" s="55">
        <f t="shared" si="2"/>
        <v>0</v>
      </c>
      <c r="AI7" s="55">
        <f t="shared" si="2"/>
        <v>0</v>
      </c>
      <c r="AJ7" s="55">
        <f t="shared" si="2"/>
        <v>0</v>
      </c>
    </row>
    <row r="8" spans="1:36" ht="72">
      <c r="A8" s="20" t="s">
        <v>23</v>
      </c>
      <c r="B8" s="20" t="s">
        <v>24</v>
      </c>
      <c r="C8" s="189"/>
      <c r="D8" s="28" t="s">
        <v>41</v>
      </c>
      <c r="E8" s="22" t="s">
        <v>27</v>
      </c>
      <c r="F8" s="28" t="s">
        <v>42</v>
      </c>
      <c r="G8" s="20" t="s">
        <v>43</v>
      </c>
      <c r="H8" s="22">
        <v>1</v>
      </c>
      <c r="I8" s="61">
        <f t="shared" si="3"/>
        <v>0</v>
      </c>
      <c r="J8" s="21" t="s">
        <v>44</v>
      </c>
      <c r="K8" s="21" t="s">
        <v>45</v>
      </c>
      <c r="L8" s="179" t="s">
        <v>46</v>
      </c>
      <c r="M8" s="21" t="s">
        <v>47</v>
      </c>
      <c r="N8" s="27"/>
      <c r="O8" s="27"/>
      <c r="P8" s="51">
        <v>0</v>
      </c>
      <c r="Q8" s="47">
        <v>0</v>
      </c>
      <c r="R8" s="47">
        <v>0</v>
      </c>
      <c r="S8" s="47">
        <v>0</v>
      </c>
      <c r="T8" s="47">
        <v>0</v>
      </c>
      <c r="U8" s="47">
        <v>0</v>
      </c>
      <c r="V8" s="50"/>
      <c r="W8" s="47">
        <v>0</v>
      </c>
      <c r="X8" s="47">
        <v>0</v>
      </c>
      <c r="Y8" s="47">
        <v>0</v>
      </c>
      <c r="Z8" s="47">
        <v>0</v>
      </c>
      <c r="AA8" s="47">
        <v>0</v>
      </c>
      <c r="AB8" s="47">
        <v>0</v>
      </c>
      <c r="AC8" s="50"/>
      <c r="AD8" s="55">
        <f t="shared" si="4"/>
        <v>0</v>
      </c>
      <c r="AE8" s="55">
        <f t="shared" si="2"/>
        <v>0</v>
      </c>
      <c r="AF8" s="55">
        <f t="shared" si="2"/>
        <v>0</v>
      </c>
      <c r="AG8" s="55">
        <f t="shared" si="2"/>
        <v>0</v>
      </c>
      <c r="AH8" s="55">
        <f t="shared" si="2"/>
        <v>0</v>
      </c>
      <c r="AI8" s="55">
        <f t="shared" si="2"/>
        <v>0</v>
      </c>
      <c r="AJ8" s="55">
        <f t="shared" si="2"/>
        <v>0</v>
      </c>
    </row>
    <row r="9" spans="1:36" ht="24.75" customHeight="1">
      <c r="A9" s="14" t="s">
        <v>48</v>
      </c>
      <c r="B9" s="14"/>
      <c r="C9" s="14"/>
      <c r="D9" s="14" t="s">
        <v>49</v>
      </c>
      <c r="E9" s="14"/>
      <c r="F9" s="14"/>
      <c r="G9" s="14"/>
      <c r="H9" s="14"/>
      <c r="I9" s="52"/>
      <c r="J9" s="15"/>
      <c r="K9" s="15"/>
      <c r="L9" s="15"/>
      <c r="M9" s="15"/>
      <c r="N9" s="15"/>
      <c r="O9" s="15"/>
      <c r="P9" s="52"/>
      <c r="Q9" s="52"/>
      <c r="R9" s="52"/>
      <c r="S9" s="52"/>
      <c r="T9" s="52"/>
      <c r="U9" s="52"/>
      <c r="V9" s="50"/>
      <c r="W9" s="52"/>
      <c r="X9" s="52"/>
      <c r="Y9" s="52"/>
      <c r="Z9" s="52"/>
      <c r="AA9" s="52"/>
      <c r="AB9" s="52"/>
      <c r="AC9" s="50"/>
      <c r="AD9" s="56">
        <f t="shared" si="4"/>
        <v>0</v>
      </c>
      <c r="AE9" s="56">
        <f t="shared" si="2"/>
        <v>0</v>
      </c>
      <c r="AF9" s="56">
        <f t="shared" si="2"/>
        <v>0</v>
      </c>
      <c r="AG9" s="56">
        <f t="shared" si="2"/>
        <v>0</v>
      </c>
      <c r="AH9" s="56">
        <f t="shared" si="2"/>
        <v>0</v>
      </c>
      <c r="AI9" s="56">
        <f t="shared" si="2"/>
        <v>0</v>
      </c>
      <c r="AJ9" s="56">
        <f t="shared" si="2"/>
        <v>0</v>
      </c>
    </row>
    <row r="10" spans="1:36" ht="80.25" customHeight="1">
      <c r="A10" s="20" t="s">
        <v>50</v>
      </c>
      <c r="B10" s="20" t="s">
        <v>51</v>
      </c>
      <c r="C10" s="21" t="s">
        <v>52</v>
      </c>
      <c r="D10" s="21" t="s">
        <v>53</v>
      </c>
      <c r="E10" s="20" t="s">
        <v>27</v>
      </c>
      <c r="F10" s="31" t="s">
        <v>54</v>
      </c>
      <c r="G10" s="20" t="s">
        <v>43</v>
      </c>
      <c r="H10" s="20">
        <v>8</v>
      </c>
      <c r="I10" s="61">
        <f t="shared" ref="I10:I32" si="5">SUM(P10:U10)</f>
        <v>0</v>
      </c>
      <c r="J10" s="21" t="s">
        <v>55</v>
      </c>
      <c r="K10" s="32"/>
      <c r="L10" s="27"/>
      <c r="M10" s="27"/>
      <c r="N10" s="27"/>
      <c r="O10" s="27"/>
      <c r="P10" s="47">
        <v>0</v>
      </c>
      <c r="Q10" s="53">
        <v>0</v>
      </c>
      <c r="R10" s="47">
        <v>0</v>
      </c>
      <c r="S10" s="47">
        <v>0</v>
      </c>
      <c r="T10" s="47">
        <v>0</v>
      </c>
      <c r="U10" s="47">
        <v>0</v>
      </c>
      <c r="V10" s="50"/>
      <c r="W10" s="47">
        <v>0</v>
      </c>
      <c r="X10" s="53">
        <v>0</v>
      </c>
      <c r="Y10" s="47">
        <v>0</v>
      </c>
      <c r="Z10" s="47">
        <v>0</v>
      </c>
      <c r="AA10" s="47">
        <v>0</v>
      </c>
      <c r="AB10" s="47">
        <v>0</v>
      </c>
      <c r="AC10" s="50"/>
      <c r="AD10" s="55">
        <f t="shared" si="4"/>
        <v>0</v>
      </c>
      <c r="AE10" s="55">
        <f t="shared" si="2"/>
        <v>0</v>
      </c>
      <c r="AF10" s="55">
        <f t="shared" si="2"/>
        <v>0</v>
      </c>
      <c r="AG10" s="55">
        <f t="shared" si="2"/>
        <v>0</v>
      </c>
      <c r="AH10" s="55">
        <f t="shared" si="2"/>
        <v>0</v>
      </c>
      <c r="AI10" s="55">
        <f t="shared" si="2"/>
        <v>0</v>
      </c>
      <c r="AJ10" s="55">
        <f t="shared" si="2"/>
        <v>0</v>
      </c>
    </row>
    <row r="11" spans="1:36" ht="24.75" customHeight="1">
      <c r="A11" s="14" t="s">
        <v>56</v>
      </c>
      <c r="B11" s="14"/>
      <c r="C11" s="14"/>
      <c r="D11" s="14" t="s">
        <v>57</v>
      </c>
      <c r="E11" s="14"/>
      <c r="F11" s="14"/>
      <c r="G11" s="14"/>
      <c r="H11" s="14"/>
      <c r="I11" s="52"/>
      <c r="J11" s="15"/>
      <c r="K11" s="15"/>
      <c r="L11" s="15"/>
      <c r="M11" s="15"/>
      <c r="N11" s="15"/>
      <c r="O11" s="15"/>
      <c r="P11" s="52"/>
      <c r="Q11" s="52"/>
      <c r="R11" s="52"/>
      <c r="S11" s="52"/>
      <c r="T11" s="52"/>
      <c r="U11" s="52"/>
      <c r="V11" s="50"/>
      <c r="W11" s="52"/>
      <c r="X11" s="52"/>
      <c r="Y11" s="52"/>
      <c r="Z11" s="52"/>
      <c r="AA11" s="52"/>
      <c r="AB11" s="52"/>
      <c r="AC11" s="50"/>
      <c r="AD11" s="56">
        <f t="shared" si="4"/>
        <v>0</v>
      </c>
      <c r="AE11" s="56">
        <f t="shared" si="2"/>
        <v>0</v>
      </c>
      <c r="AF11" s="56">
        <f t="shared" si="2"/>
        <v>0</v>
      </c>
      <c r="AG11" s="56">
        <f t="shared" si="2"/>
        <v>0</v>
      </c>
      <c r="AH11" s="56">
        <f t="shared" si="2"/>
        <v>0</v>
      </c>
      <c r="AI11" s="56">
        <f t="shared" si="2"/>
        <v>0</v>
      </c>
      <c r="AJ11" s="56">
        <f t="shared" si="2"/>
        <v>0</v>
      </c>
    </row>
    <row r="12" spans="1:36" ht="54">
      <c r="A12" s="20" t="s">
        <v>56</v>
      </c>
      <c r="B12" s="20" t="s">
        <v>58</v>
      </c>
      <c r="C12" s="189" t="s">
        <v>59</v>
      </c>
      <c r="D12" s="34" t="s">
        <v>60</v>
      </c>
      <c r="E12" s="33" t="s">
        <v>27</v>
      </c>
      <c r="F12" s="31" t="s">
        <v>61</v>
      </c>
      <c r="G12" s="22" t="s">
        <v>29</v>
      </c>
      <c r="H12" s="20">
        <v>8</v>
      </c>
      <c r="I12" s="61">
        <f t="shared" si="5"/>
        <v>50000</v>
      </c>
      <c r="J12" s="21" t="s">
        <v>62</v>
      </c>
      <c r="K12" s="29"/>
      <c r="L12" s="27"/>
      <c r="M12" s="30"/>
      <c r="N12" s="27"/>
      <c r="O12" s="27"/>
      <c r="P12" s="47">
        <v>50000</v>
      </c>
      <c r="Q12" s="47">
        <v>0</v>
      </c>
      <c r="R12" s="47">
        <v>0</v>
      </c>
      <c r="S12" s="47">
        <v>0</v>
      </c>
      <c r="T12" s="47">
        <v>0</v>
      </c>
      <c r="U12" s="47">
        <v>0</v>
      </c>
      <c r="V12" s="50"/>
      <c r="W12" s="47">
        <v>0</v>
      </c>
      <c r="X12" s="47">
        <v>0</v>
      </c>
      <c r="Y12" s="47">
        <v>0</v>
      </c>
      <c r="Z12" s="47">
        <v>0</v>
      </c>
      <c r="AA12" s="47">
        <v>0</v>
      </c>
      <c r="AB12" s="47">
        <v>0</v>
      </c>
      <c r="AC12" s="50"/>
      <c r="AD12" s="55">
        <f t="shared" si="4"/>
        <v>0</v>
      </c>
      <c r="AE12" s="55">
        <f t="shared" si="2"/>
        <v>0</v>
      </c>
      <c r="AF12" s="55">
        <f t="shared" si="2"/>
        <v>0</v>
      </c>
      <c r="AG12" s="55">
        <f t="shared" si="2"/>
        <v>0</v>
      </c>
      <c r="AH12" s="55">
        <f t="shared" si="2"/>
        <v>0</v>
      </c>
      <c r="AI12" s="55">
        <f t="shared" si="2"/>
        <v>0</v>
      </c>
      <c r="AJ12" s="55">
        <f t="shared" si="2"/>
        <v>50000</v>
      </c>
    </row>
    <row r="13" spans="1:36" ht="39" customHeight="1">
      <c r="A13" s="20" t="s">
        <v>56</v>
      </c>
      <c r="B13" s="20"/>
      <c r="C13" s="189"/>
      <c r="D13" s="33" t="s">
        <v>63</v>
      </c>
      <c r="E13" s="33" t="s">
        <v>27</v>
      </c>
      <c r="F13" s="34" t="s">
        <v>64</v>
      </c>
      <c r="G13" s="20" t="s">
        <v>43</v>
      </c>
      <c r="H13" s="20"/>
      <c r="I13" s="61">
        <f t="shared" si="5"/>
        <v>0</v>
      </c>
      <c r="J13" s="30" t="s">
        <v>65</v>
      </c>
      <c r="K13" s="29"/>
      <c r="L13" s="27"/>
      <c r="M13" s="27"/>
      <c r="N13" s="27"/>
      <c r="O13" s="27"/>
      <c r="P13" s="47">
        <v>0</v>
      </c>
      <c r="Q13" s="47">
        <v>0</v>
      </c>
      <c r="R13" s="47">
        <v>0</v>
      </c>
      <c r="S13" s="47">
        <v>0</v>
      </c>
      <c r="T13" s="47">
        <v>0</v>
      </c>
      <c r="U13" s="47">
        <v>0</v>
      </c>
      <c r="V13" s="50"/>
      <c r="W13" s="47">
        <v>0</v>
      </c>
      <c r="X13" s="47">
        <v>0</v>
      </c>
      <c r="Y13" s="47">
        <v>0</v>
      </c>
      <c r="Z13" s="47">
        <v>0</v>
      </c>
      <c r="AA13" s="47">
        <v>0</v>
      </c>
      <c r="AB13" s="47">
        <v>0</v>
      </c>
      <c r="AC13" s="50"/>
      <c r="AD13" s="55">
        <f t="shared" si="4"/>
        <v>0</v>
      </c>
      <c r="AE13" s="55">
        <f t="shared" si="2"/>
        <v>0</v>
      </c>
      <c r="AF13" s="55">
        <f t="shared" si="2"/>
        <v>0</v>
      </c>
      <c r="AG13" s="55">
        <f t="shared" si="2"/>
        <v>0</v>
      </c>
      <c r="AH13" s="55">
        <f t="shared" si="2"/>
        <v>0</v>
      </c>
      <c r="AI13" s="55">
        <f t="shared" si="2"/>
        <v>0</v>
      </c>
      <c r="AJ13" s="55">
        <f t="shared" si="2"/>
        <v>0</v>
      </c>
    </row>
    <row r="14" spans="1:36" ht="94.5" customHeight="1">
      <c r="A14" s="20" t="s">
        <v>56</v>
      </c>
      <c r="B14" s="20" t="s">
        <v>58</v>
      </c>
      <c r="C14" s="189"/>
      <c r="D14" s="33" t="s">
        <v>66</v>
      </c>
      <c r="E14" s="22" t="s">
        <v>67</v>
      </c>
      <c r="F14" s="34" t="s">
        <v>68</v>
      </c>
      <c r="G14" s="20" t="s">
        <v>29</v>
      </c>
      <c r="H14" s="20">
        <v>8</v>
      </c>
      <c r="I14" s="61">
        <f t="shared" si="5"/>
        <v>113807</v>
      </c>
      <c r="J14" s="30"/>
      <c r="K14" s="27"/>
      <c r="L14" s="31" t="s">
        <v>69</v>
      </c>
      <c r="M14" s="34" t="s">
        <v>70</v>
      </c>
      <c r="N14" s="27"/>
      <c r="O14" s="27"/>
      <c r="P14" s="47">
        <v>0</v>
      </c>
      <c r="Q14" s="47">
        <v>0</v>
      </c>
      <c r="R14" s="47">
        <v>50000</v>
      </c>
      <c r="S14" s="47">
        <v>63807</v>
      </c>
      <c r="T14" s="47">
        <v>0</v>
      </c>
      <c r="U14" s="47">
        <v>0</v>
      </c>
      <c r="V14" s="50"/>
      <c r="W14" s="47">
        <v>0</v>
      </c>
      <c r="X14" s="47">
        <v>0</v>
      </c>
      <c r="Y14" s="47">
        <v>0</v>
      </c>
      <c r="Z14" s="47">
        <v>0</v>
      </c>
      <c r="AA14" s="47">
        <v>0</v>
      </c>
      <c r="AB14" s="47">
        <v>0</v>
      </c>
      <c r="AC14" s="50"/>
      <c r="AD14" s="55">
        <f t="shared" si="4"/>
        <v>0</v>
      </c>
      <c r="AE14" s="55">
        <f t="shared" si="2"/>
        <v>0</v>
      </c>
      <c r="AF14" s="55">
        <f t="shared" si="2"/>
        <v>0</v>
      </c>
      <c r="AG14" s="55">
        <f t="shared" si="2"/>
        <v>0</v>
      </c>
      <c r="AH14" s="55">
        <f t="shared" si="2"/>
        <v>0</v>
      </c>
      <c r="AI14" s="55">
        <f t="shared" si="2"/>
        <v>0</v>
      </c>
      <c r="AJ14" s="55">
        <f t="shared" si="2"/>
        <v>113807</v>
      </c>
    </row>
    <row r="15" spans="1:36" ht="306">
      <c r="A15" s="20" t="s">
        <v>56</v>
      </c>
      <c r="B15" s="20" t="s">
        <v>24</v>
      </c>
      <c r="C15" s="189"/>
      <c r="D15" s="22" t="s">
        <v>71</v>
      </c>
      <c r="E15" s="22" t="s">
        <v>27</v>
      </c>
      <c r="F15" s="23" t="s">
        <v>72</v>
      </c>
      <c r="G15" s="22" t="s">
        <v>29</v>
      </c>
      <c r="H15" s="22">
        <v>1</v>
      </c>
      <c r="I15" s="61">
        <f t="shared" si="5"/>
        <v>100000</v>
      </c>
      <c r="J15" s="23" t="s">
        <v>73</v>
      </c>
      <c r="K15" s="27"/>
      <c r="L15" s="21" t="s">
        <v>74</v>
      </c>
      <c r="M15" s="35" t="s">
        <v>75</v>
      </c>
      <c r="N15" s="27"/>
      <c r="O15" s="27"/>
      <c r="P15" s="47">
        <v>0</v>
      </c>
      <c r="Q15" s="47">
        <v>0</v>
      </c>
      <c r="R15" s="47">
        <v>50000</v>
      </c>
      <c r="S15" s="48">
        <v>50000</v>
      </c>
      <c r="T15" s="47">
        <v>0</v>
      </c>
      <c r="U15" s="47">
        <v>0</v>
      </c>
      <c r="V15" s="50"/>
      <c r="W15" s="47">
        <v>0</v>
      </c>
      <c r="X15" s="47">
        <v>0</v>
      </c>
      <c r="Y15" s="47">
        <v>0</v>
      </c>
      <c r="Z15" s="47">
        <v>0</v>
      </c>
      <c r="AA15" s="47">
        <v>0</v>
      </c>
      <c r="AB15" s="47">
        <v>0</v>
      </c>
      <c r="AC15" s="50"/>
      <c r="AD15" s="55">
        <f t="shared" si="4"/>
        <v>100000</v>
      </c>
      <c r="AE15" s="55">
        <f t="shared" si="2"/>
        <v>0</v>
      </c>
      <c r="AF15" s="55">
        <f t="shared" si="2"/>
        <v>0</v>
      </c>
      <c r="AG15" s="55">
        <f t="shared" si="2"/>
        <v>0</v>
      </c>
      <c r="AH15" s="55">
        <f t="shared" si="2"/>
        <v>0</v>
      </c>
      <c r="AI15" s="55">
        <f t="shared" si="2"/>
        <v>0</v>
      </c>
      <c r="AJ15" s="55">
        <f t="shared" si="2"/>
        <v>0</v>
      </c>
    </row>
    <row r="16" spans="1:36" ht="24.75" customHeight="1">
      <c r="A16" s="14" t="s">
        <v>76</v>
      </c>
      <c r="B16" s="14"/>
      <c r="C16" s="14"/>
      <c r="D16" s="14" t="s">
        <v>77</v>
      </c>
      <c r="E16" s="14"/>
      <c r="F16" s="14"/>
      <c r="G16" s="14"/>
      <c r="H16" s="14"/>
      <c r="I16" s="52"/>
      <c r="J16" s="15"/>
      <c r="K16" s="15"/>
      <c r="L16" s="15"/>
      <c r="M16" s="15"/>
      <c r="N16" s="15"/>
      <c r="O16" s="15"/>
      <c r="P16" s="52"/>
      <c r="Q16" s="52"/>
      <c r="R16" s="52"/>
      <c r="S16" s="52"/>
      <c r="T16" s="52"/>
      <c r="U16" s="52"/>
      <c r="V16" s="50"/>
      <c r="W16" s="52"/>
      <c r="X16" s="52"/>
      <c r="Y16" s="52"/>
      <c r="Z16" s="52"/>
      <c r="AA16" s="52"/>
      <c r="AB16" s="52"/>
      <c r="AC16" s="50"/>
      <c r="AD16" s="56">
        <f t="shared" si="4"/>
        <v>0</v>
      </c>
      <c r="AE16" s="56">
        <f t="shared" si="2"/>
        <v>0</v>
      </c>
      <c r="AF16" s="56">
        <f t="shared" si="2"/>
        <v>0</v>
      </c>
      <c r="AG16" s="56">
        <f t="shared" si="2"/>
        <v>0</v>
      </c>
      <c r="AH16" s="56">
        <f t="shared" si="2"/>
        <v>0</v>
      </c>
      <c r="AI16" s="56">
        <f t="shared" si="2"/>
        <v>0</v>
      </c>
      <c r="AJ16" s="56">
        <f t="shared" si="2"/>
        <v>0</v>
      </c>
    </row>
    <row r="17" spans="1:36" ht="189.75" customHeight="1">
      <c r="A17" s="20" t="s">
        <v>76</v>
      </c>
      <c r="B17" s="20" t="s">
        <v>78</v>
      </c>
      <c r="C17" s="189" t="s">
        <v>79</v>
      </c>
      <c r="D17" s="22" t="s">
        <v>80</v>
      </c>
      <c r="E17" s="22" t="s">
        <v>27</v>
      </c>
      <c r="F17" s="23" t="s">
        <v>81</v>
      </c>
      <c r="G17" s="22" t="s">
        <v>29</v>
      </c>
      <c r="H17" s="22">
        <v>1</v>
      </c>
      <c r="I17" s="61">
        <f t="shared" si="5"/>
        <v>1070000</v>
      </c>
      <c r="J17" s="21" t="s">
        <v>82</v>
      </c>
      <c r="K17" s="21" t="s">
        <v>83</v>
      </c>
      <c r="L17" s="31" t="s">
        <v>84</v>
      </c>
      <c r="M17" s="31" t="s">
        <v>85</v>
      </c>
      <c r="N17" s="27"/>
      <c r="O17" s="27"/>
      <c r="P17" s="47">
        <v>450000</v>
      </c>
      <c r="Q17" s="47">
        <v>360000</v>
      </c>
      <c r="R17" s="46">
        <v>60000</v>
      </c>
      <c r="S17" s="47">
        <v>200000</v>
      </c>
      <c r="T17" s="47">
        <v>0</v>
      </c>
      <c r="U17" s="47">
        <v>0</v>
      </c>
      <c r="V17" s="50"/>
      <c r="W17" s="47">
        <v>0</v>
      </c>
      <c r="X17" s="47">
        <v>0</v>
      </c>
      <c r="Y17" s="47">
        <v>0</v>
      </c>
      <c r="Z17" s="47">
        <v>0</v>
      </c>
      <c r="AA17" s="47">
        <v>0</v>
      </c>
      <c r="AB17" s="47">
        <v>0</v>
      </c>
      <c r="AC17" s="50"/>
      <c r="AD17" s="55">
        <f t="shared" si="4"/>
        <v>1070000</v>
      </c>
      <c r="AE17" s="55">
        <f t="shared" si="2"/>
        <v>0</v>
      </c>
      <c r="AF17" s="55">
        <f t="shared" si="2"/>
        <v>0</v>
      </c>
      <c r="AG17" s="55">
        <f t="shared" si="2"/>
        <v>0</v>
      </c>
      <c r="AH17" s="55">
        <f t="shared" si="2"/>
        <v>0</v>
      </c>
      <c r="AI17" s="55">
        <f t="shared" si="2"/>
        <v>0</v>
      </c>
      <c r="AJ17" s="55">
        <f t="shared" si="2"/>
        <v>0</v>
      </c>
    </row>
    <row r="18" spans="1:36" ht="342" customHeight="1">
      <c r="A18" s="20" t="s">
        <v>76</v>
      </c>
      <c r="B18" s="20" t="s">
        <v>24</v>
      </c>
      <c r="C18" s="189"/>
      <c r="D18" s="22" t="s">
        <v>86</v>
      </c>
      <c r="E18" s="22" t="s">
        <v>27</v>
      </c>
      <c r="F18" s="23" t="s">
        <v>87</v>
      </c>
      <c r="G18" s="22" t="s">
        <v>29</v>
      </c>
      <c r="H18" s="22">
        <v>1</v>
      </c>
      <c r="I18" s="61">
        <f>SUM(P18:U18)</f>
        <v>200000</v>
      </c>
      <c r="J18" s="27"/>
      <c r="K18" s="30"/>
      <c r="L18" s="27"/>
      <c r="M18" s="31" t="s">
        <v>88</v>
      </c>
      <c r="N18" s="27"/>
      <c r="O18" s="27"/>
      <c r="P18" s="47">
        <v>0</v>
      </c>
      <c r="Q18" s="47">
        <v>0</v>
      </c>
      <c r="R18" s="47">
        <v>0</v>
      </c>
      <c r="S18" s="47">
        <v>200000</v>
      </c>
      <c r="T18" s="47">
        <v>0</v>
      </c>
      <c r="U18" s="47">
        <v>0</v>
      </c>
      <c r="V18" s="50"/>
      <c r="W18" s="47">
        <v>0</v>
      </c>
      <c r="X18" s="47">
        <v>0</v>
      </c>
      <c r="Y18" s="47">
        <v>0</v>
      </c>
      <c r="Z18" s="47">
        <v>0</v>
      </c>
      <c r="AA18" s="47">
        <v>0</v>
      </c>
      <c r="AB18" s="47">
        <v>0</v>
      </c>
      <c r="AC18" s="50"/>
      <c r="AD18" s="55">
        <f t="shared" si="4"/>
        <v>200000</v>
      </c>
      <c r="AE18" s="55">
        <f t="shared" si="2"/>
        <v>0</v>
      </c>
      <c r="AF18" s="55">
        <f t="shared" si="2"/>
        <v>0</v>
      </c>
      <c r="AG18" s="55">
        <f t="shared" si="2"/>
        <v>0</v>
      </c>
      <c r="AH18" s="55">
        <f t="shared" si="2"/>
        <v>0</v>
      </c>
      <c r="AI18" s="55">
        <f t="shared" si="2"/>
        <v>0</v>
      </c>
      <c r="AJ18" s="55">
        <f t="shared" si="2"/>
        <v>0</v>
      </c>
    </row>
    <row r="19" spans="1:36" ht="24.75" customHeight="1">
      <c r="A19" s="14" t="s">
        <v>89</v>
      </c>
      <c r="B19" s="14"/>
      <c r="C19" s="14"/>
      <c r="D19" s="14" t="s">
        <v>90</v>
      </c>
      <c r="E19" s="14"/>
      <c r="F19" s="14"/>
      <c r="G19" s="14"/>
      <c r="H19" s="14"/>
      <c r="I19" s="52"/>
      <c r="J19" s="15"/>
      <c r="K19" s="15"/>
      <c r="L19" s="15"/>
      <c r="M19" s="15"/>
      <c r="N19" s="15"/>
      <c r="O19" s="15"/>
      <c r="P19" s="52"/>
      <c r="Q19" s="52"/>
      <c r="R19" s="52"/>
      <c r="S19" s="52"/>
      <c r="T19" s="52"/>
      <c r="U19" s="52"/>
      <c r="V19" s="50"/>
      <c r="W19" s="52"/>
      <c r="X19" s="52"/>
      <c r="Y19" s="52"/>
      <c r="Z19" s="52"/>
      <c r="AA19" s="52"/>
      <c r="AB19" s="52"/>
      <c r="AC19" s="50"/>
      <c r="AD19" s="56">
        <f t="shared" si="4"/>
        <v>0</v>
      </c>
      <c r="AE19" s="56">
        <f t="shared" si="2"/>
        <v>0</v>
      </c>
      <c r="AF19" s="56">
        <f t="shared" si="2"/>
        <v>0</v>
      </c>
      <c r="AG19" s="56">
        <f t="shared" si="2"/>
        <v>0</v>
      </c>
      <c r="AH19" s="56">
        <f t="shared" si="2"/>
        <v>0</v>
      </c>
      <c r="AI19" s="56">
        <f t="shared" si="2"/>
        <v>0</v>
      </c>
      <c r="AJ19" s="56">
        <f t="shared" si="2"/>
        <v>0</v>
      </c>
    </row>
    <row r="20" spans="1:36" ht="219" customHeight="1">
      <c r="A20" s="20" t="s">
        <v>89</v>
      </c>
      <c r="B20" s="20" t="s">
        <v>91</v>
      </c>
      <c r="C20" s="21" t="s">
        <v>92</v>
      </c>
      <c r="D20" s="20" t="s">
        <v>93</v>
      </c>
      <c r="E20" s="20" t="s">
        <v>27</v>
      </c>
      <c r="F20" s="31" t="s">
        <v>94</v>
      </c>
      <c r="G20" s="20" t="s">
        <v>29</v>
      </c>
      <c r="H20" s="20">
        <v>1</v>
      </c>
      <c r="I20" s="61">
        <f>SUM(P20:U20)</f>
        <v>400000</v>
      </c>
      <c r="J20" s="21" t="s">
        <v>95</v>
      </c>
      <c r="K20" s="175" t="s">
        <v>96</v>
      </c>
      <c r="L20" s="27"/>
      <c r="M20" s="34" t="s">
        <v>97</v>
      </c>
      <c r="N20" s="27"/>
      <c r="O20" s="27"/>
      <c r="P20" s="47">
        <v>350000</v>
      </c>
      <c r="Q20" s="47">
        <v>50000</v>
      </c>
      <c r="R20" s="47">
        <v>0</v>
      </c>
      <c r="S20" s="46">
        <v>0</v>
      </c>
      <c r="T20" s="47">
        <v>0</v>
      </c>
      <c r="U20" s="47">
        <v>0</v>
      </c>
      <c r="V20" s="50"/>
      <c r="W20" s="47">
        <v>0</v>
      </c>
      <c r="X20" s="47">
        <v>0</v>
      </c>
      <c r="Y20" s="47">
        <v>0</v>
      </c>
      <c r="Z20" s="46">
        <v>0</v>
      </c>
      <c r="AA20" s="47">
        <v>0</v>
      </c>
      <c r="AB20" s="47">
        <v>0</v>
      </c>
      <c r="AC20" s="50"/>
      <c r="AD20" s="55">
        <f t="shared" si="4"/>
        <v>400000</v>
      </c>
      <c r="AE20" s="55">
        <f t="shared" si="2"/>
        <v>0</v>
      </c>
      <c r="AF20" s="55">
        <f t="shared" si="2"/>
        <v>0</v>
      </c>
      <c r="AG20" s="55">
        <f t="shared" si="2"/>
        <v>0</v>
      </c>
      <c r="AH20" s="55">
        <f t="shared" si="2"/>
        <v>0</v>
      </c>
      <c r="AI20" s="55">
        <f t="shared" si="2"/>
        <v>0</v>
      </c>
      <c r="AJ20" s="55">
        <f t="shared" si="2"/>
        <v>0</v>
      </c>
    </row>
    <row r="21" spans="1:36" ht="24.75" customHeight="1">
      <c r="A21" s="14" t="s">
        <v>98</v>
      </c>
      <c r="B21" s="14"/>
      <c r="C21" s="14"/>
      <c r="D21" s="14" t="s">
        <v>99</v>
      </c>
      <c r="E21" s="14"/>
      <c r="F21" s="14"/>
      <c r="G21" s="14"/>
      <c r="H21" s="14"/>
      <c r="I21" s="52"/>
      <c r="J21" s="15"/>
      <c r="K21" s="15"/>
      <c r="L21" s="15"/>
      <c r="M21" s="15"/>
      <c r="N21" s="15"/>
      <c r="O21" s="15"/>
      <c r="P21" s="52"/>
      <c r="Q21" s="52"/>
      <c r="R21" s="52"/>
      <c r="S21" s="52"/>
      <c r="T21" s="52"/>
      <c r="U21" s="52"/>
      <c r="V21" s="50"/>
      <c r="W21" s="52"/>
      <c r="X21" s="52"/>
      <c r="Y21" s="52"/>
      <c r="Z21" s="52"/>
      <c r="AA21" s="52"/>
      <c r="AB21" s="52"/>
      <c r="AC21" s="50"/>
      <c r="AD21" s="56">
        <f t="shared" si="4"/>
        <v>0</v>
      </c>
      <c r="AE21" s="56">
        <f t="shared" si="4"/>
        <v>0</v>
      </c>
      <c r="AF21" s="56">
        <f t="shared" si="4"/>
        <v>0</v>
      </c>
      <c r="AG21" s="56">
        <f t="shared" si="4"/>
        <v>0</v>
      </c>
      <c r="AH21" s="56">
        <f t="shared" si="4"/>
        <v>0</v>
      </c>
      <c r="AI21" s="56">
        <f t="shared" si="4"/>
        <v>0</v>
      </c>
      <c r="AJ21" s="56">
        <f t="shared" si="4"/>
        <v>0</v>
      </c>
    </row>
    <row r="22" spans="1:36" ht="409.6" customHeight="1">
      <c r="A22" s="20" t="s">
        <v>98</v>
      </c>
      <c r="B22" s="20" t="s">
        <v>91</v>
      </c>
      <c r="C22" s="21" t="s">
        <v>100</v>
      </c>
      <c r="D22" s="22" t="s">
        <v>101</v>
      </c>
      <c r="E22" s="22" t="s">
        <v>102</v>
      </c>
      <c r="F22" s="177" t="s">
        <v>103</v>
      </c>
      <c r="G22" s="22" t="s">
        <v>29</v>
      </c>
      <c r="H22" s="22">
        <v>1</v>
      </c>
      <c r="I22" s="61">
        <f>SUM(P22:U22)</f>
        <v>950000</v>
      </c>
      <c r="J22" s="21" t="s">
        <v>104</v>
      </c>
      <c r="K22" s="176" t="s">
        <v>105</v>
      </c>
      <c r="L22" s="27"/>
      <c r="M22" s="21" t="s">
        <v>106</v>
      </c>
      <c r="N22" s="27"/>
      <c r="O22" s="27"/>
      <c r="P22" s="47">
        <v>100000</v>
      </c>
      <c r="Q22" s="47">
        <v>800000</v>
      </c>
      <c r="R22" s="47">
        <v>0</v>
      </c>
      <c r="S22" s="47">
        <v>50000</v>
      </c>
      <c r="T22" s="47">
        <v>0</v>
      </c>
      <c r="U22" s="47">
        <v>0</v>
      </c>
      <c r="V22" s="50"/>
      <c r="W22" s="47">
        <v>0</v>
      </c>
      <c r="X22" s="47">
        <v>0</v>
      </c>
      <c r="Y22" s="47">
        <v>0</v>
      </c>
      <c r="Z22" s="47">
        <v>0</v>
      </c>
      <c r="AA22" s="47">
        <v>0</v>
      </c>
      <c r="AB22" s="47">
        <v>0</v>
      </c>
      <c r="AC22" s="50"/>
      <c r="AD22" s="55">
        <f t="shared" si="4"/>
        <v>950000</v>
      </c>
      <c r="AE22" s="55">
        <f t="shared" si="4"/>
        <v>0</v>
      </c>
      <c r="AF22" s="55">
        <f t="shared" si="4"/>
        <v>0</v>
      </c>
      <c r="AG22" s="55">
        <f t="shared" si="4"/>
        <v>0</v>
      </c>
      <c r="AH22" s="55">
        <f t="shared" si="4"/>
        <v>0</v>
      </c>
      <c r="AI22" s="55">
        <f t="shared" si="4"/>
        <v>0</v>
      </c>
      <c r="AJ22" s="55">
        <f t="shared" si="4"/>
        <v>0</v>
      </c>
    </row>
    <row r="23" spans="1:36" ht="24.75" customHeight="1">
      <c r="A23" s="14" t="s">
        <v>107</v>
      </c>
      <c r="B23" s="14"/>
      <c r="C23" s="14"/>
      <c r="D23" s="14" t="s">
        <v>108</v>
      </c>
      <c r="E23" s="14"/>
      <c r="F23" s="14" t="s">
        <v>109</v>
      </c>
      <c r="G23" s="14"/>
      <c r="H23" s="14"/>
      <c r="I23" s="52"/>
      <c r="J23" s="15"/>
      <c r="K23" s="15"/>
      <c r="L23" s="15"/>
      <c r="M23" s="15"/>
      <c r="N23" s="15"/>
      <c r="O23" s="15"/>
      <c r="P23" s="52"/>
      <c r="Q23" s="52"/>
      <c r="R23" s="52"/>
      <c r="S23" s="52"/>
      <c r="T23" s="52"/>
      <c r="U23" s="52"/>
      <c r="V23" s="50"/>
      <c r="W23" s="52"/>
      <c r="X23" s="52"/>
      <c r="Y23" s="52"/>
      <c r="Z23" s="52"/>
      <c r="AA23" s="52"/>
      <c r="AB23" s="52"/>
      <c r="AC23" s="50"/>
      <c r="AD23" s="56">
        <f t="shared" si="4"/>
        <v>0</v>
      </c>
      <c r="AE23" s="56">
        <f t="shared" si="4"/>
        <v>0</v>
      </c>
      <c r="AF23" s="56">
        <f t="shared" si="4"/>
        <v>0</v>
      </c>
      <c r="AG23" s="56">
        <f t="shared" si="4"/>
        <v>0</v>
      </c>
      <c r="AH23" s="56">
        <f t="shared" si="4"/>
        <v>0</v>
      </c>
      <c r="AI23" s="56">
        <f t="shared" si="4"/>
        <v>0</v>
      </c>
      <c r="AJ23" s="56">
        <f t="shared" si="4"/>
        <v>0</v>
      </c>
    </row>
    <row r="24" spans="1:36" ht="134.25" customHeight="1">
      <c r="A24" s="190" t="s">
        <v>107</v>
      </c>
      <c r="B24" s="190" t="s">
        <v>110</v>
      </c>
      <c r="C24" s="189" t="s">
        <v>111</v>
      </c>
      <c r="D24" s="28" t="s">
        <v>112</v>
      </c>
      <c r="E24" s="22" t="s">
        <v>27</v>
      </c>
      <c r="F24" s="23" t="s">
        <v>113</v>
      </c>
      <c r="G24" s="22" t="s">
        <v>29</v>
      </c>
      <c r="H24" s="22">
        <v>2</v>
      </c>
      <c r="I24" s="61">
        <f>SUM(P24:U24)</f>
        <v>135000</v>
      </c>
      <c r="J24" s="30"/>
      <c r="K24" s="24"/>
      <c r="L24" s="184" t="s">
        <v>114</v>
      </c>
      <c r="M24" s="1" t="s">
        <v>115</v>
      </c>
      <c r="N24" s="27"/>
      <c r="O24" s="27"/>
      <c r="P24" s="47">
        <v>0</v>
      </c>
      <c r="Q24" s="47">
        <v>0</v>
      </c>
      <c r="R24" s="46">
        <v>75000</v>
      </c>
      <c r="S24" s="47">
        <v>60000</v>
      </c>
      <c r="T24" s="47">
        <v>0</v>
      </c>
      <c r="U24" s="47">
        <v>0</v>
      </c>
      <c r="V24" s="50"/>
      <c r="W24" s="47">
        <v>0</v>
      </c>
      <c r="X24" s="47">
        <v>0</v>
      </c>
      <c r="Y24" s="47">
        <v>0</v>
      </c>
      <c r="Z24" s="47">
        <v>0</v>
      </c>
      <c r="AA24" s="47">
        <v>0</v>
      </c>
      <c r="AB24" s="47">
        <v>0</v>
      </c>
      <c r="AC24" s="50"/>
      <c r="AD24" s="55">
        <f t="shared" si="4"/>
        <v>0</v>
      </c>
      <c r="AE24" s="55">
        <f t="shared" si="4"/>
        <v>135000</v>
      </c>
      <c r="AF24" s="55">
        <f t="shared" si="4"/>
        <v>0</v>
      </c>
      <c r="AG24" s="55">
        <f t="shared" si="4"/>
        <v>0</v>
      </c>
      <c r="AH24" s="55">
        <f t="shared" si="4"/>
        <v>0</v>
      </c>
      <c r="AI24" s="55">
        <f t="shared" si="4"/>
        <v>0</v>
      </c>
      <c r="AJ24" s="55">
        <f t="shared" si="4"/>
        <v>0</v>
      </c>
    </row>
    <row r="25" spans="1:36" ht="63.75" customHeight="1">
      <c r="A25" s="190"/>
      <c r="B25" s="190"/>
      <c r="C25" s="189"/>
      <c r="D25" s="28" t="s">
        <v>116</v>
      </c>
      <c r="E25" s="22" t="s">
        <v>27</v>
      </c>
      <c r="F25" s="178" t="s">
        <v>575</v>
      </c>
      <c r="G25" s="22" t="s">
        <v>29</v>
      </c>
      <c r="H25" s="22">
        <v>2</v>
      </c>
      <c r="I25" s="61">
        <f>SUM(P25:U25)</f>
        <v>30000</v>
      </c>
      <c r="J25" s="179" t="s">
        <v>574</v>
      </c>
      <c r="K25" s="24"/>
      <c r="L25" s="1"/>
      <c r="M25" s="176" t="s">
        <v>117</v>
      </c>
      <c r="N25" s="27"/>
      <c r="O25" s="27"/>
      <c r="P25" s="47">
        <v>0</v>
      </c>
      <c r="Q25" s="47">
        <v>0</v>
      </c>
      <c r="R25" s="47">
        <v>0</v>
      </c>
      <c r="S25" s="47">
        <v>30000</v>
      </c>
      <c r="T25" s="47">
        <v>0</v>
      </c>
      <c r="U25" s="47">
        <v>0</v>
      </c>
      <c r="V25" s="50"/>
      <c r="W25" s="47">
        <v>0</v>
      </c>
      <c r="X25" s="47">
        <v>0</v>
      </c>
      <c r="Y25" s="47">
        <v>0</v>
      </c>
      <c r="Z25" s="47">
        <v>0</v>
      </c>
      <c r="AA25" s="47">
        <v>0</v>
      </c>
      <c r="AB25" s="47">
        <v>0</v>
      </c>
      <c r="AC25" s="50"/>
      <c r="AD25" s="55">
        <f t="shared" si="4"/>
        <v>0</v>
      </c>
      <c r="AE25" s="55">
        <f t="shared" si="4"/>
        <v>30000</v>
      </c>
      <c r="AF25" s="55">
        <f t="shared" si="4"/>
        <v>0</v>
      </c>
      <c r="AG25" s="55">
        <f t="shared" si="4"/>
        <v>0</v>
      </c>
      <c r="AH25" s="55">
        <f t="shared" si="4"/>
        <v>0</v>
      </c>
      <c r="AI25" s="55">
        <f t="shared" si="4"/>
        <v>0</v>
      </c>
      <c r="AJ25" s="55">
        <f t="shared" si="4"/>
        <v>0</v>
      </c>
    </row>
    <row r="26" spans="1:36" ht="24.75" customHeight="1">
      <c r="A26" s="14" t="s">
        <v>118</v>
      </c>
      <c r="B26" s="14"/>
      <c r="C26" s="14"/>
      <c r="D26" s="14" t="s">
        <v>119</v>
      </c>
      <c r="E26" s="14"/>
      <c r="F26" s="14"/>
      <c r="G26" s="14"/>
      <c r="H26" s="14"/>
      <c r="I26" s="52"/>
      <c r="J26" s="15"/>
      <c r="K26" s="15"/>
      <c r="L26" s="15"/>
      <c r="M26" s="15"/>
      <c r="N26" s="15"/>
      <c r="O26" s="15"/>
      <c r="P26" s="52"/>
      <c r="Q26" s="52"/>
      <c r="R26" s="52"/>
      <c r="S26" s="52"/>
      <c r="T26" s="52"/>
      <c r="U26" s="52"/>
      <c r="V26" s="50"/>
      <c r="W26" s="52"/>
      <c r="X26" s="52"/>
      <c r="Y26" s="52"/>
      <c r="Z26" s="52"/>
      <c r="AA26" s="52"/>
      <c r="AB26" s="52"/>
      <c r="AC26" s="50"/>
      <c r="AD26" s="56">
        <f t="shared" si="4"/>
        <v>0</v>
      </c>
      <c r="AE26" s="56">
        <f t="shared" si="4"/>
        <v>0</v>
      </c>
      <c r="AF26" s="56">
        <f t="shared" si="4"/>
        <v>0</v>
      </c>
      <c r="AG26" s="56">
        <f t="shared" si="4"/>
        <v>0</v>
      </c>
      <c r="AH26" s="56">
        <f t="shared" si="4"/>
        <v>0</v>
      </c>
      <c r="AI26" s="56">
        <f t="shared" si="4"/>
        <v>0</v>
      </c>
      <c r="AJ26" s="56">
        <f t="shared" si="4"/>
        <v>0</v>
      </c>
    </row>
    <row r="27" spans="1:36" ht="56.25" customHeight="1">
      <c r="A27" s="20" t="s">
        <v>118</v>
      </c>
      <c r="B27" s="20" t="s">
        <v>58</v>
      </c>
      <c r="C27" s="189" t="s">
        <v>120</v>
      </c>
      <c r="D27" s="33" t="s">
        <v>121</v>
      </c>
      <c r="E27" s="33" t="s">
        <v>27</v>
      </c>
      <c r="F27" s="175" t="s">
        <v>122</v>
      </c>
      <c r="G27" s="33" t="s">
        <v>43</v>
      </c>
      <c r="H27" s="33">
        <v>8</v>
      </c>
      <c r="I27" s="61">
        <f t="shared" si="5"/>
        <v>0</v>
      </c>
      <c r="J27" s="21" t="s">
        <v>121</v>
      </c>
      <c r="K27" s="32"/>
      <c r="L27" s="27"/>
      <c r="M27" s="27"/>
      <c r="N27" s="27"/>
      <c r="O27" s="27"/>
      <c r="P27" s="47">
        <v>0</v>
      </c>
      <c r="Q27" s="47">
        <v>0</v>
      </c>
      <c r="R27" s="47">
        <v>0</v>
      </c>
      <c r="S27" s="47">
        <v>0</v>
      </c>
      <c r="T27" s="47">
        <v>0</v>
      </c>
      <c r="U27" s="47">
        <v>0</v>
      </c>
      <c r="V27" s="50"/>
      <c r="W27" s="47">
        <v>0</v>
      </c>
      <c r="X27" s="47">
        <v>0</v>
      </c>
      <c r="Y27" s="47">
        <v>0</v>
      </c>
      <c r="Z27" s="47">
        <v>0</v>
      </c>
      <c r="AA27" s="47">
        <v>0</v>
      </c>
      <c r="AB27" s="47">
        <v>0</v>
      </c>
      <c r="AC27" s="50"/>
      <c r="AD27" s="55">
        <f t="shared" si="4"/>
        <v>0</v>
      </c>
      <c r="AE27" s="55">
        <f t="shared" si="4"/>
        <v>0</v>
      </c>
      <c r="AF27" s="55">
        <f t="shared" si="4"/>
        <v>0</v>
      </c>
      <c r="AG27" s="55">
        <f t="shared" si="4"/>
        <v>0</v>
      </c>
      <c r="AH27" s="55">
        <f t="shared" si="4"/>
        <v>0</v>
      </c>
      <c r="AI27" s="55">
        <f t="shared" si="4"/>
        <v>0</v>
      </c>
      <c r="AJ27" s="55">
        <f t="shared" si="4"/>
        <v>0</v>
      </c>
    </row>
    <row r="28" spans="1:36" ht="33.75" customHeight="1">
      <c r="A28" s="20" t="s">
        <v>118</v>
      </c>
      <c r="B28" s="20" t="s">
        <v>51</v>
      </c>
      <c r="C28" s="189"/>
      <c r="D28" s="33" t="s">
        <v>123</v>
      </c>
      <c r="E28" s="33" t="s">
        <v>27</v>
      </c>
      <c r="F28" s="28" t="s">
        <v>124</v>
      </c>
      <c r="G28" s="33" t="s">
        <v>43</v>
      </c>
      <c r="H28" s="33">
        <v>8</v>
      </c>
      <c r="I28" s="61">
        <f t="shared" si="5"/>
        <v>0</v>
      </c>
      <c r="J28" s="20" t="s">
        <v>125</v>
      </c>
      <c r="K28" s="27"/>
      <c r="L28" s="27"/>
      <c r="M28" s="27"/>
      <c r="N28" s="27"/>
      <c r="O28" s="27"/>
      <c r="P28" s="47">
        <v>0</v>
      </c>
      <c r="Q28" s="47">
        <v>0</v>
      </c>
      <c r="R28" s="47">
        <v>0</v>
      </c>
      <c r="S28" s="47">
        <v>0</v>
      </c>
      <c r="T28" s="47">
        <v>0</v>
      </c>
      <c r="U28" s="47">
        <v>0</v>
      </c>
      <c r="V28" s="50"/>
      <c r="W28" s="47">
        <v>0</v>
      </c>
      <c r="X28" s="47">
        <v>0</v>
      </c>
      <c r="Y28" s="47">
        <v>0</v>
      </c>
      <c r="Z28" s="47">
        <v>0</v>
      </c>
      <c r="AA28" s="47">
        <v>0</v>
      </c>
      <c r="AB28" s="47">
        <v>0</v>
      </c>
      <c r="AC28" s="50"/>
      <c r="AD28" s="55">
        <f t="shared" si="4"/>
        <v>0</v>
      </c>
      <c r="AE28" s="55">
        <f t="shared" si="4"/>
        <v>0</v>
      </c>
      <c r="AF28" s="55">
        <f t="shared" si="4"/>
        <v>0</v>
      </c>
      <c r="AG28" s="55">
        <f t="shared" si="4"/>
        <v>0</v>
      </c>
      <c r="AH28" s="55">
        <f t="shared" si="4"/>
        <v>0</v>
      </c>
      <c r="AI28" s="55">
        <f t="shared" si="4"/>
        <v>0</v>
      </c>
      <c r="AJ28" s="55">
        <f t="shared" si="4"/>
        <v>0</v>
      </c>
    </row>
    <row r="29" spans="1:36" ht="93.75" customHeight="1">
      <c r="A29" s="20" t="s">
        <v>118</v>
      </c>
      <c r="B29" s="20" t="s">
        <v>110</v>
      </c>
      <c r="C29" s="189"/>
      <c r="D29" s="22" t="s">
        <v>126</v>
      </c>
      <c r="E29" s="33" t="s">
        <v>27</v>
      </c>
      <c r="F29" s="28" t="s">
        <v>127</v>
      </c>
      <c r="G29" s="22" t="s">
        <v>43</v>
      </c>
      <c r="H29" s="22">
        <v>8</v>
      </c>
      <c r="I29" s="61">
        <f t="shared" si="5"/>
        <v>0</v>
      </c>
      <c r="J29" s="30" t="s">
        <v>128</v>
      </c>
      <c r="K29" s="27"/>
      <c r="L29" s="27"/>
      <c r="M29" s="2"/>
      <c r="N29" s="27"/>
      <c r="O29" s="27"/>
      <c r="P29" s="47">
        <v>0</v>
      </c>
      <c r="Q29" s="47">
        <v>0</v>
      </c>
      <c r="R29" s="47">
        <v>0</v>
      </c>
      <c r="S29" s="47">
        <v>0</v>
      </c>
      <c r="T29" s="47">
        <v>0</v>
      </c>
      <c r="U29" s="47">
        <v>0</v>
      </c>
      <c r="V29" s="50"/>
      <c r="W29" s="47">
        <v>0</v>
      </c>
      <c r="X29" s="47">
        <v>0</v>
      </c>
      <c r="Y29" s="47">
        <v>0</v>
      </c>
      <c r="Z29" s="47">
        <v>0</v>
      </c>
      <c r="AA29" s="47">
        <v>0</v>
      </c>
      <c r="AB29" s="47">
        <v>0</v>
      </c>
      <c r="AC29" s="50"/>
      <c r="AD29" s="55">
        <f t="shared" si="4"/>
        <v>0</v>
      </c>
      <c r="AE29" s="55">
        <f t="shared" si="4"/>
        <v>0</v>
      </c>
      <c r="AF29" s="55">
        <f t="shared" si="4"/>
        <v>0</v>
      </c>
      <c r="AG29" s="55">
        <f t="shared" si="4"/>
        <v>0</v>
      </c>
      <c r="AH29" s="55">
        <f t="shared" si="4"/>
        <v>0</v>
      </c>
      <c r="AI29" s="55">
        <f t="shared" si="4"/>
        <v>0</v>
      </c>
      <c r="AJ29" s="55">
        <f t="shared" si="4"/>
        <v>0</v>
      </c>
    </row>
    <row r="30" spans="1:36" ht="36">
      <c r="A30" s="20" t="s">
        <v>118</v>
      </c>
      <c r="B30" s="20" t="s">
        <v>129</v>
      </c>
      <c r="C30" s="189"/>
      <c r="D30" s="33" t="s">
        <v>130</v>
      </c>
      <c r="E30" s="33" t="s">
        <v>27</v>
      </c>
      <c r="F30" s="34" t="s">
        <v>131</v>
      </c>
      <c r="G30" s="33" t="s">
        <v>43</v>
      </c>
      <c r="H30" s="33">
        <v>8</v>
      </c>
      <c r="I30" s="61">
        <f t="shared" si="5"/>
        <v>0</v>
      </c>
      <c r="J30" s="179" t="s">
        <v>132</v>
      </c>
      <c r="K30" s="27"/>
      <c r="L30" s="27"/>
      <c r="M30" s="1"/>
      <c r="N30" s="27"/>
      <c r="O30" s="27"/>
      <c r="P30" s="47">
        <v>0</v>
      </c>
      <c r="Q30" s="47">
        <v>0</v>
      </c>
      <c r="R30" s="47">
        <v>0</v>
      </c>
      <c r="S30" s="47">
        <v>0</v>
      </c>
      <c r="T30" s="47">
        <v>0</v>
      </c>
      <c r="U30" s="47">
        <v>0</v>
      </c>
      <c r="V30" s="50"/>
      <c r="W30" s="47">
        <v>0</v>
      </c>
      <c r="X30" s="47">
        <v>0</v>
      </c>
      <c r="Y30" s="47">
        <v>0</v>
      </c>
      <c r="Z30" s="47">
        <v>0</v>
      </c>
      <c r="AA30" s="47">
        <v>0</v>
      </c>
      <c r="AB30" s="47">
        <v>0</v>
      </c>
      <c r="AC30" s="50"/>
      <c r="AD30" s="55">
        <f t="shared" si="4"/>
        <v>0</v>
      </c>
      <c r="AE30" s="55">
        <f t="shared" si="4"/>
        <v>0</v>
      </c>
      <c r="AF30" s="55">
        <f t="shared" si="4"/>
        <v>0</v>
      </c>
      <c r="AG30" s="55">
        <f t="shared" si="4"/>
        <v>0</v>
      </c>
      <c r="AH30" s="55">
        <f t="shared" si="4"/>
        <v>0</v>
      </c>
      <c r="AI30" s="55">
        <f t="shared" si="4"/>
        <v>0</v>
      </c>
      <c r="AJ30" s="55">
        <f t="shared" si="4"/>
        <v>0</v>
      </c>
    </row>
    <row r="31" spans="1:36" ht="36">
      <c r="A31" s="20" t="s">
        <v>118</v>
      </c>
      <c r="B31" s="20" t="s">
        <v>110</v>
      </c>
      <c r="C31" s="189"/>
      <c r="D31" s="22" t="s">
        <v>133</v>
      </c>
      <c r="E31" s="33" t="s">
        <v>27</v>
      </c>
      <c r="F31" s="28" t="s">
        <v>134</v>
      </c>
      <c r="G31" s="22" t="s">
        <v>43</v>
      </c>
      <c r="H31" s="22">
        <v>2</v>
      </c>
      <c r="I31" s="61">
        <f t="shared" si="5"/>
        <v>0</v>
      </c>
      <c r="J31" s="21" t="s">
        <v>135</v>
      </c>
      <c r="K31" s="27"/>
      <c r="L31" s="27"/>
      <c r="M31" s="27"/>
      <c r="N31" s="27"/>
      <c r="O31" s="27"/>
      <c r="P31" s="47">
        <v>0</v>
      </c>
      <c r="Q31" s="47">
        <v>0</v>
      </c>
      <c r="R31" s="47">
        <v>0</v>
      </c>
      <c r="S31" s="47">
        <v>0</v>
      </c>
      <c r="T31" s="47">
        <v>0</v>
      </c>
      <c r="U31" s="47">
        <v>0</v>
      </c>
      <c r="V31" s="50"/>
      <c r="W31" s="47">
        <v>0</v>
      </c>
      <c r="X31" s="47">
        <v>0</v>
      </c>
      <c r="Y31" s="47">
        <v>0</v>
      </c>
      <c r="Z31" s="47">
        <v>0</v>
      </c>
      <c r="AA31" s="47">
        <v>0</v>
      </c>
      <c r="AB31" s="47">
        <v>0</v>
      </c>
      <c r="AC31" s="50"/>
      <c r="AD31" s="55">
        <f t="shared" si="4"/>
        <v>0</v>
      </c>
      <c r="AE31" s="55">
        <f t="shared" si="4"/>
        <v>0</v>
      </c>
      <c r="AF31" s="55">
        <f t="shared" si="4"/>
        <v>0</v>
      </c>
      <c r="AG31" s="55">
        <f t="shared" si="4"/>
        <v>0</v>
      </c>
      <c r="AH31" s="55">
        <f t="shared" si="4"/>
        <v>0</v>
      </c>
      <c r="AI31" s="55">
        <f t="shared" si="4"/>
        <v>0</v>
      </c>
      <c r="AJ31" s="55">
        <f t="shared" si="4"/>
        <v>0</v>
      </c>
    </row>
    <row r="32" spans="1:36" ht="85.95" customHeight="1">
      <c r="A32" s="20" t="s">
        <v>118</v>
      </c>
      <c r="B32" s="20" t="s">
        <v>129</v>
      </c>
      <c r="C32" s="189"/>
      <c r="D32" s="22" t="s">
        <v>136</v>
      </c>
      <c r="E32" s="33" t="s">
        <v>27</v>
      </c>
      <c r="F32" s="178" t="s">
        <v>137</v>
      </c>
      <c r="G32" s="22" t="s">
        <v>43</v>
      </c>
      <c r="H32" s="22">
        <v>8</v>
      </c>
      <c r="I32" s="61">
        <f t="shared" si="5"/>
        <v>0</v>
      </c>
      <c r="J32" s="179" t="s">
        <v>138</v>
      </c>
      <c r="K32" s="27"/>
      <c r="L32" s="27"/>
      <c r="M32" s="27"/>
      <c r="N32" s="27"/>
      <c r="O32" s="27"/>
      <c r="P32" s="47">
        <v>0</v>
      </c>
      <c r="Q32" s="47">
        <v>0</v>
      </c>
      <c r="R32" s="47">
        <v>0</v>
      </c>
      <c r="S32" s="47">
        <v>0</v>
      </c>
      <c r="T32" s="47">
        <v>0</v>
      </c>
      <c r="U32" s="47">
        <v>0</v>
      </c>
      <c r="V32" s="50"/>
      <c r="W32" s="47">
        <v>0</v>
      </c>
      <c r="X32" s="47">
        <v>0</v>
      </c>
      <c r="Y32" s="47">
        <v>0</v>
      </c>
      <c r="Z32" s="47">
        <v>0</v>
      </c>
      <c r="AA32" s="47">
        <v>0</v>
      </c>
      <c r="AB32" s="47">
        <v>0</v>
      </c>
      <c r="AC32" s="50"/>
      <c r="AD32" s="55">
        <f t="shared" si="4"/>
        <v>0</v>
      </c>
      <c r="AE32" s="55">
        <f t="shared" si="4"/>
        <v>0</v>
      </c>
      <c r="AF32" s="55">
        <f t="shared" si="4"/>
        <v>0</v>
      </c>
      <c r="AG32" s="55">
        <f t="shared" si="4"/>
        <v>0</v>
      </c>
      <c r="AH32" s="55">
        <f t="shared" si="4"/>
        <v>0</v>
      </c>
      <c r="AI32" s="55">
        <f t="shared" si="4"/>
        <v>0</v>
      </c>
      <c r="AJ32" s="55">
        <f t="shared" si="4"/>
        <v>0</v>
      </c>
    </row>
    <row r="33" spans="1:36" ht="24.75" customHeight="1">
      <c r="A33" s="14"/>
      <c r="B33" s="14"/>
      <c r="C33" s="14"/>
      <c r="D33" s="14"/>
      <c r="E33" s="14"/>
      <c r="F33" s="14"/>
      <c r="G33" s="14"/>
      <c r="H33" s="14"/>
      <c r="I33" s="19"/>
      <c r="J33" s="15"/>
      <c r="K33" s="15"/>
      <c r="L33" s="15"/>
      <c r="M33" s="15"/>
      <c r="N33" s="15"/>
      <c r="O33" s="15"/>
      <c r="P33" s="52">
        <f t="shared" ref="P33:U33" si="6">SUM(P5:P32)</f>
        <v>1030000</v>
      </c>
      <c r="Q33" s="52">
        <f t="shared" si="6"/>
        <v>1460000</v>
      </c>
      <c r="R33" s="52">
        <f t="shared" si="6"/>
        <v>590000</v>
      </c>
      <c r="S33" s="52">
        <f t="shared" si="6"/>
        <v>953807</v>
      </c>
      <c r="T33" s="52">
        <f t="shared" si="6"/>
        <v>0</v>
      </c>
      <c r="U33" s="52">
        <f t="shared" si="6"/>
        <v>0</v>
      </c>
      <c r="V33" s="50"/>
      <c r="W33" s="52">
        <f t="shared" ref="W33:AB33" si="7">SUM(W5:W32)</f>
        <v>0</v>
      </c>
      <c r="X33" s="52">
        <f t="shared" si="7"/>
        <v>0</v>
      </c>
      <c r="Y33" s="52">
        <f t="shared" si="7"/>
        <v>0</v>
      </c>
      <c r="Z33" s="52">
        <f t="shared" si="7"/>
        <v>0</v>
      </c>
      <c r="AA33" s="52">
        <f t="shared" si="7"/>
        <v>0</v>
      </c>
      <c r="AB33" s="52">
        <f t="shared" si="7"/>
        <v>0</v>
      </c>
      <c r="AC33" s="50"/>
      <c r="AD33" s="56">
        <f t="shared" ref="AD33:AJ33" si="8">SUM(AD5:AD32)</f>
        <v>3705000</v>
      </c>
      <c r="AE33" s="56">
        <f t="shared" si="8"/>
        <v>165000</v>
      </c>
      <c r="AF33" s="56">
        <f t="shared" si="8"/>
        <v>0</v>
      </c>
      <c r="AG33" s="56">
        <f t="shared" si="8"/>
        <v>0</v>
      </c>
      <c r="AH33" s="56">
        <f t="shared" si="8"/>
        <v>0</v>
      </c>
      <c r="AI33" s="56">
        <f t="shared" si="8"/>
        <v>0</v>
      </c>
      <c r="AJ33" s="56">
        <f t="shared" si="8"/>
        <v>163807</v>
      </c>
    </row>
    <row r="34" spans="1:36" ht="23.25" customHeight="1">
      <c r="L34" s="17"/>
      <c r="M34" s="17"/>
      <c r="R34" s="17"/>
      <c r="S34" s="17"/>
    </row>
    <row r="35" spans="1:36">
      <c r="G35" s="187"/>
      <c r="H35" s="187"/>
      <c r="I35" s="185"/>
      <c r="L35" s="17"/>
      <c r="M35" s="17"/>
      <c r="R35" s="17"/>
      <c r="S35" s="17"/>
    </row>
    <row r="36" spans="1:36">
      <c r="A36" s="10"/>
      <c r="B36" s="10"/>
      <c r="C36" s="10"/>
      <c r="D36" s="43" t="s">
        <v>139</v>
      </c>
      <c r="E36" s="45" t="s">
        <v>140</v>
      </c>
      <c r="F36" s="38"/>
      <c r="G36" s="10"/>
      <c r="H36" s="10"/>
      <c r="I36" s="39"/>
      <c r="J36" s="6"/>
      <c r="K36" s="6"/>
      <c r="L36" s="17"/>
      <c r="M36" s="17"/>
      <c r="Q36" s="6"/>
      <c r="R36" s="17"/>
      <c r="S36" s="17"/>
    </row>
    <row r="37" spans="1:36">
      <c r="D37" s="44" t="s">
        <v>141</v>
      </c>
      <c r="E37" s="46">
        <f>AD33</f>
        <v>3705000</v>
      </c>
      <c r="J37" s="6"/>
      <c r="K37" s="6"/>
      <c r="L37" s="17"/>
      <c r="M37" s="17"/>
      <c r="Q37" s="6"/>
      <c r="R37" s="17"/>
      <c r="S37" s="17"/>
    </row>
    <row r="38" spans="1:36">
      <c r="A38" s="11"/>
      <c r="B38" s="11"/>
      <c r="C38" s="11"/>
      <c r="D38" s="44" t="s">
        <v>142</v>
      </c>
      <c r="E38" s="134">
        <f>AE33</f>
        <v>165000</v>
      </c>
      <c r="F38" s="11"/>
      <c r="G38" s="11"/>
      <c r="H38" s="11"/>
      <c r="I38" s="40"/>
      <c r="J38" s="6"/>
      <c r="K38" s="6"/>
      <c r="L38" s="17"/>
      <c r="M38" s="17"/>
      <c r="Q38" s="6"/>
      <c r="R38" s="17"/>
      <c r="S38" s="17"/>
    </row>
    <row r="39" spans="1:36">
      <c r="A39" s="10"/>
      <c r="B39" s="10"/>
      <c r="C39" s="10"/>
      <c r="D39" s="44" t="s">
        <v>143</v>
      </c>
      <c r="E39" s="46">
        <f>AF33</f>
        <v>0</v>
      </c>
      <c r="F39" s="38"/>
      <c r="G39" s="10"/>
      <c r="H39" s="10"/>
      <c r="I39" s="39"/>
      <c r="J39" s="6"/>
      <c r="K39" s="6"/>
      <c r="L39" s="17"/>
      <c r="M39" s="17"/>
      <c r="Q39" s="6"/>
      <c r="R39" s="17"/>
      <c r="S39" s="17"/>
    </row>
    <row r="40" spans="1:36">
      <c r="A40" s="10"/>
      <c r="B40" s="10"/>
      <c r="C40" s="10"/>
      <c r="D40" s="44" t="s">
        <v>144</v>
      </c>
      <c r="E40" s="134">
        <f>AG33</f>
        <v>0</v>
      </c>
      <c r="F40" s="38"/>
      <c r="G40" s="10"/>
      <c r="H40" s="10"/>
      <c r="I40" s="39"/>
      <c r="J40" s="6"/>
      <c r="K40" s="6"/>
      <c r="L40" s="17"/>
      <c r="M40" s="17"/>
      <c r="Q40" s="6"/>
      <c r="R40" s="17"/>
      <c r="S40" s="17"/>
    </row>
    <row r="41" spans="1:36">
      <c r="A41" s="12"/>
      <c r="B41" s="12"/>
      <c r="C41" s="12"/>
      <c r="D41" s="44" t="s">
        <v>145</v>
      </c>
      <c r="E41" s="46">
        <f>AH33</f>
        <v>0</v>
      </c>
      <c r="F41" s="12"/>
      <c r="G41" s="12"/>
      <c r="H41" s="12"/>
      <c r="I41" s="41"/>
      <c r="J41" s="6"/>
      <c r="K41" s="6"/>
      <c r="L41" s="17"/>
      <c r="M41" s="17"/>
      <c r="Q41" s="6"/>
      <c r="R41" s="17"/>
      <c r="S41" s="17"/>
    </row>
    <row r="42" spans="1:36">
      <c r="A42" s="12"/>
      <c r="B42" s="12"/>
      <c r="C42" s="12"/>
      <c r="D42" s="44" t="s">
        <v>146</v>
      </c>
      <c r="E42" s="134">
        <f>AI33</f>
        <v>0</v>
      </c>
      <c r="F42" s="12"/>
      <c r="G42" s="12"/>
      <c r="H42" s="12"/>
      <c r="I42" s="41"/>
      <c r="J42" s="6"/>
      <c r="K42" s="6"/>
      <c r="L42" s="17"/>
      <c r="M42" s="17"/>
      <c r="Q42" s="6"/>
      <c r="R42" s="17"/>
      <c r="S42" s="17"/>
    </row>
    <row r="43" spans="1:36">
      <c r="A43" s="12"/>
      <c r="B43" s="12"/>
      <c r="C43" s="12"/>
      <c r="D43" s="44" t="s">
        <v>147</v>
      </c>
      <c r="E43" s="46">
        <f>AJ33</f>
        <v>163807</v>
      </c>
      <c r="F43" s="12"/>
      <c r="G43" s="12"/>
      <c r="H43" s="12"/>
      <c r="I43" s="41"/>
      <c r="J43" s="6"/>
      <c r="K43" s="6"/>
      <c r="L43" s="17"/>
      <c r="M43" s="17"/>
      <c r="Q43" s="6"/>
      <c r="R43" s="17"/>
      <c r="S43" s="17"/>
    </row>
    <row r="44" spans="1:36">
      <c r="A44" s="9"/>
      <c r="B44" s="9"/>
      <c r="C44" s="9"/>
      <c r="D44" s="44" t="s">
        <v>148</v>
      </c>
      <c r="E44" s="135">
        <f>SUM(E37:E43)</f>
        <v>4033807</v>
      </c>
      <c r="F44" s="9"/>
      <c r="G44" s="9"/>
      <c r="H44" s="9"/>
      <c r="I44" s="42"/>
      <c r="J44" s="6"/>
      <c r="K44" s="6"/>
      <c r="L44" s="17"/>
      <c r="M44" s="17"/>
      <c r="Q44" s="6"/>
      <c r="R44" s="17"/>
      <c r="S44" s="17"/>
    </row>
    <row r="45" spans="1:36">
      <c r="E45" s="3"/>
    </row>
    <row r="46" spans="1:36">
      <c r="D46" s="44" t="s">
        <v>149</v>
      </c>
      <c r="E46" s="47">
        <f>E44-E47</f>
        <v>4033807</v>
      </c>
      <c r="J46" s="6"/>
      <c r="K46" s="6"/>
      <c r="L46" s="17"/>
      <c r="M46" s="17"/>
      <c r="Q46" s="6"/>
      <c r="R46" s="17"/>
      <c r="S46" s="17"/>
    </row>
    <row r="47" spans="1:36">
      <c r="D47" s="44" t="s">
        <v>150</v>
      </c>
      <c r="E47" s="136">
        <f>SUM(W33:AB33)</f>
        <v>0</v>
      </c>
      <c r="J47" s="6"/>
      <c r="K47" s="6"/>
      <c r="L47" s="17"/>
      <c r="M47" s="17"/>
      <c r="Q47" s="6"/>
      <c r="R47" s="17"/>
      <c r="S47" s="17"/>
    </row>
    <row r="49" spans="4:5">
      <c r="D49" s="43" t="s">
        <v>139</v>
      </c>
      <c r="E49" s="45" t="s">
        <v>140</v>
      </c>
    </row>
    <row r="50" spans="4:5">
      <c r="D50" s="44" t="s">
        <v>15</v>
      </c>
      <c r="E50" s="134">
        <f>P33</f>
        <v>1030000</v>
      </c>
    </row>
    <row r="51" spans="4:5">
      <c r="D51" s="128" t="s">
        <v>16</v>
      </c>
      <c r="E51" s="133">
        <f>Q33</f>
        <v>1460000</v>
      </c>
    </row>
    <row r="52" spans="4:5">
      <c r="D52" s="127" t="s">
        <v>17</v>
      </c>
      <c r="E52" s="132">
        <f>R33</f>
        <v>590000</v>
      </c>
    </row>
    <row r="53" spans="4:5">
      <c r="D53" s="126" t="s">
        <v>18</v>
      </c>
      <c r="E53" s="131">
        <f>S33</f>
        <v>953807</v>
      </c>
    </row>
    <row r="54" spans="4:5">
      <c r="D54" s="125" t="s">
        <v>19</v>
      </c>
      <c r="E54" s="130">
        <f>T33</f>
        <v>0</v>
      </c>
    </row>
    <row r="55" spans="4:5">
      <c r="D55" s="124" t="s">
        <v>20</v>
      </c>
      <c r="E55" s="129">
        <f>U33</f>
        <v>0</v>
      </c>
    </row>
    <row r="56" spans="4:5">
      <c r="D56" s="44" t="str">
        <f>D44</f>
        <v xml:space="preserve">Celkem za oblast A </v>
      </c>
      <c r="E56" s="135">
        <f>SUM(E50:E55)</f>
        <v>4033807</v>
      </c>
    </row>
  </sheetData>
  <sheetProtection algorithmName="SHA-512" hashValue="XFoe7jZAJ589RLGNKgOHBFZLFAvcL0ZG7dpHR7T7dmpxHOxcQSpBtqmk2TlnUMtxgVUp1d7/ozNdOptFBRSzTw==" saltValue="wst6e5zrBJ2Ku21hSFAX5w==" spinCount="100000" sheet="1" objects="1" scenarios="1"/>
  <autoFilter ref="A2:AK34" xr:uid="{00000000-0009-0000-0000-00000000000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autoFilter>
  <mergeCells count="21">
    <mergeCell ref="A24:A25"/>
    <mergeCell ref="P1:AB1"/>
    <mergeCell ref="W2:AB2"/>
    <mergeCell ref="A2:A3"/>
    <mergeCell ref="D2:D3"/>
    <mergeCell ref="E2:E3"/>
    <mergeCell ref="H2:H3"/>
    <mergeCell ref="C2:C3"/>
    <mergeCell ref="C12:C15"/>
    <mergeCell ref="P2:U2"/>
    <mergeCell ref="J2:O2"/>
    <mergeCell ref="G2:G3"/>
    <mergeCell ref="I2:I3"/>
    <mergeCell ref="C24:C25"/>
    <mergeCell ref="F2:F3"/>
    <mergeCell ref="G35:H35"/>
    <mergeCell ref="B2:B3"/>
    <mergeCell ref="C27:C32"/>
    <mergeCell ref="C5:C8"/>
    <mergeCell ref="C17:C18"/>
    <mergeCell ref="B24:B2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2"/>
  <sheetViews>
    <sheetView showGridLines="0" zoomScale="60" zoomScaleNormal="60" workbookViewId="0">
      <pane ySplit="3" topLeftCell="A22" activePane="bottomLeft" state="frozen"/>
      <selection activeCell="M7" sqref="M7"/>
      <selection pane="bottomLeft" activeCell="AO2" sqref="AO2"/>
    </sheetView>
  </sheetViews>
  <sheetFormatPr defaultColWidth="8.6640625" defaultRowHeight="18" outlineLevelCol="1"/>
  <cols>
    <col min="1" max="2" width="10.75" style="6" customWidth="1"/>
    <col min="3" max="3" width="39.75" style="6" customWidth="1"/>
    <col min="4" max="4" width="43.33203125" style="6" customWidth="1"/>
    <col min="5" max="5" width="16.33203125" style="6" customWidth="1"/>
    <col min="6" max="6" width="48.08203125" style="6" customWidth="1"/>
    <col min="7" max="7" width="13.75" style="6" customWidth="1"/>
    <col min="8" max="9" width="12.33203125" style="6" customWidth="1"/>
    <col min="10" max="15" width="25.75" style="6" hidden="1" customWidth="1"/>
    <col min="16" max="21" width="11" style="6" hidden="1" customWidth="1"/>
    <col min="22" max="22" width="3.6640625" style="6" hidden="1" customWidth="1"/>
    <col min="23" max="28" width="11.1640625" style="6" hidden="1" customWidth="1"/>
    <col min="29" max="29" width="20.1640625" style="6" hidden="1" customWidth="1"/>
    <col min="30" max="36" width="10.75" style="4" hidden="1" customWidth="1" outlineLevel="1"/>
    <col min="37" max="37" width="0" style="6" hidden="1" customWidth="1" collapsed="1"/>
    <col min="38" max="38" width="0" style="6" hidden="1" customWidth="1"/>
    <col min="39" max="16384" width="8.6640625" style="6"/>
  </cols>
  <sheetData>
    <row r="1" spans="1:36" ht="67.5" customHeight="1">
      <c r="A1" s="16" t="s">
        <v>151</v>
      </c>
      <c r="B1" s="16"/>
      <c r="C1" s="16"/>
      <c r="D1" s="16" t="s">
        <v>152</v>
      </c>
      <c r="P1" s="191" t="s">
        <v>2</v>
      </c>
      <c r="Q1" s="191"/>
      <c r="R1" s="191"/>
      <c r="S1" s="191"/>
      <c r="T1" s="191"/>
      <c r="U1" s="191"/>
      <c r="V1" s="191"/>
      <c r="W1" s="191"/>
      <c r="X1" s="191"/>
      <c r="Y1" s="191"/>
      <c r="Z1" s="191"/>
      <c r="AA1" s="191"/>
      <c r="AB1" s="191"/>
    </row>
    <row r="2" spans="1:36" ht="67.5" customHeight="1">
      <c r="A2" s="192" t="s">
        <v>3</v>
      </c>
      <c r="B2" s="188" t="s">
        <v>4</v>
      </c>
      <c r="C2" s="188" t="s">
        <v>5</v>
      </c>
      <c r="D2" s="192" t="s">
        <v>6</v>
      </c>
      <c r="E2" s="188" t="s">
        <v>7</v>
      </c>
      <c r="F2" s="188" t="s">
        <v>8</v>
      </c>
      <c r="G2" s="188" t="s">
        <v>9</v>
      </c>
      <c r="H2" s="188" t="s">
        <v>10</v>
      </c>
      <c r="I2" s="188" t="s">
        <v>153</v>
      </c>
      <c r="J2" s="188" t="s">
        <v>12</v>
      </c>
      <c r="K2" s="188"/>
      <c r="L2" s="188"/>
      <c r="M2" s="188"/>
      <c r="N2" s="188"/>
      <c r="O2" s="188"/>
      <c r="P2" s="188" t="s">
        <v>13</v>
      </c>
      <c r="Q2" s="188"/>
      <c r="R2" s="188"/>
      <c r="S2" s="188"/>
      <c r="T2" s="188"/>
      <c r="U2" s="188"/>
      <c r="W2" s="188" t="s">
        <v>14</v>
      </c>
      <c r="X2" s="188"/>
      <c r="Y2" s="188"/>
      <c r="Z2" s="188"/>
      <c r="AA2" s="188"/>
      <c r="AB2" s="188"/>
    </row>
    <row r="3" spans="1:36">
      <c r="A3" s="192"/>
      <c r="B3" s="188"/>
      <c r="C3" s="188"/>
      <c r="D3" s="192"/>
      <c r="E3" s="188"/>
      <c r="F3" s="188"/>
      <c r="G3" s="188"/>
      <c r="H3" s="188"/>
      <c r="I3" s="188"/>
      <c r="J3" s="15" t="s">
        <v>15</v>
      </c>
      <c r="K3" s="15" t="s">
        <v>16</v>
      </c>
      <c r="L3" s="15" t="s">
        <v>17</v>
      </c>
      <c r="M3" s="15" t="s">
        <v>18</v>
      </c>
      <c r="N3" s="15" t="s">
        <v>19</v>
      </c>
      <c r="O3" s="15" t="s">
        <v>20</v>
      </c>
      <c r="P3" s="57" t="str">
        <f>J3</f>
        <v>REK</v>
      </c>
      <c r="Q3" s="57" t="str">
        <f t="shared" ref="Q3:U3" si="0">K3</f>
        <v>OPF</v>
      </c>
      <c r="R3" s="57" t="str">
        <f t="shared" si="0"/>
        <v>FPF</v>
      </c>
      <c r="S3" s="57" t="str">
        <f t="shared" si="0"/>
        <v>FVP</v>
      </c>
      <c r="T3" s="57" t="str">
        <f t="shared" si="0"/>
        <v>MÚ</v>
      </c>
      <c r="U3" s="57" t="str">
        <f t="shared" si="0"/>
        <v>FÚ</v>
      </c>
      <c r="V3" s="50"/>
      <c r="W3" s="57" t="str">
        <f>P3</f>
        <v>REK</v>
      </c>
      <c r="X3" s="57" t="str">
        <f t="shared" ref="X3:AB3" si="1">Q3</f>
        <v>OPF</v>
      </c>
      <c r="Y3" s="57" t="str">
        <f t="shared" si="1"/>
        <v>FPF</v>
      </c>
      <c r="Z3" s="57" t="str">
        <f t="shared" si="1"/>
        <v>FVP</v>
      </c>
      <c r="AA3" s="57" t="str">
        <f t="shared" si="1"/>
        <v>MÚ</v>
      </c>
      <c r="AB3" s="57" t="str">
        <f t="shared" si="1"/>
        <v>FÚ</v>
      </c>
      <c r="AD3" s="54">
        <v>1</v>
      </c>
      <c r="AE3" s="54">
        <v>2</v>
      </c>
      <c r="AF3" s="54">
        <v>3</v>
      </c>
      <c r="AG3" s="54">
        <v>5</v>
      </c>
      <c r="AH3" s="54">
        <v>6</v>
      </c>
      <c r="AI3" s="54">
        <v>7</v>
      </c>
      <c r="AJ3" s="54">
        <v>8</v>
      </c>
    </row>
    <row r="4" spans="1:36" ht="22.5" customHeight="1">
      <c r="A4" s="14" t="s">
        <v>154</v>
      </c>
      <c r="B4" s="14"/>
      <c r="C4" s="14"/>
      <c r="D4" s="14" t="s">
        <v>155</v>
      </c>
      <c r="E4" s="14"/>
      <c r="F4" s="14"/>
      <c r="G4" s="14"/>
      <c r="H4" s="14"/>
      <c r="I4" s="14"/>
      <c r="J4" s="14"/>
      <c r="K4" s="14"/>
      <c r="L4" s="14"/>
      <c r="M4" s="14"/>
      <c r="N4" s="14"/>
      <c r="O4" s="14"/>
      <c r="P4" s="68"/>
      <c r="Q4" s="68"/>
      <c r="R4" s="68"/>
      <c r="S4" s="68"/>
      <c r="T4" s="68"/>
      <c r="U4" s="68"/>
      <c r="V4" s="4"/>
      <c r="W4" s="68"/>
      <c r="X4" s="68"/>
      <c r="Y4" s="68"/>
      <c r="Z4" s="68"/>
      <c r="AA4" s="68"/>
      <c r="AB4" s="68"/>
      <c r="AD4" s="56"/>
      <c r="AE4" s="56"/>
      <c r="AF4" s="56"/>
      <c r="AG4" s="56"/>
      <c r="AH4" s="56"/>
      <c r="AI4" s="56"/>
      <c r="AJ4" s="56"/>
    </row>
    <row r="5" spans="1:36" ht="36">
      <c r="A5" s="20" t="s">
        <v>156</v>
      </c>
      <c r="B5" s="20"/>
      <c r="C5" s="189" t="s">
        <v>157</v>
      </c>
      <c r="D5" s="33" t="s">
        <v>158</v>
      </c>
      <c r="E5" s="34" t="s">
        <v>159</v>
      </c>
      <c r="F5" s="34" t="s">
        <v>160</v>
      </c>
      <c r="G5" s="33" t="s">
        <v>43</v>
      </c>
      <c r="H5" s="34">
        <v>5</v>
      </c>
      <c r="I5" s="67">
        <f>SUM(P5:U5)</f>
        <v>0</v>
      </c>
      <c r="J5" s="21" t="s">
        <v>161</v>
      </c>
      <c r="K5" s="63"/>
      <c r="L5" s="21"/>
      <c r="M5" s="21"/>
      <c r="N5" s="21"/>
      <c r="O5" s="20"/>
      <c r="P5" s="46">
        <v>0</v>
      </c>
      <c r="Q5" s="53">
        <v>0</v>
      </c>
      <c r="R5" s="46">
        <v>0</v>
      </c>
      <c r="S5" s="46">
        <v>0</v>
      </c>
      <c r="T5" s="46">
        <v>0</v>
      </c>
      <c r="U5" s="46">
        <v>0</v>
      </c>
      <c r="V5" s="4"/>
      <c r="W5" s="46">
        <v>0</v>
      </c>
      <c r="X5" s="53">
        <v>0</v>
      </c>
      <c r="Y5" s="46">
        <v>0</v>
      </c>
      <c r="Z5" s="46">
        <v>0</v>
      </c>
      <c r="AA5" s="46">
        <v>0</v>
      </c>
      <c r="AB5" s="46">
        <v>0</v>
      </c>
      <c r="AD5" s="55">
        <f>IF($H5=AD$3,$I5,0)</f>
        <v>0</v>
      </c>
      <c r="AE5" s="55">
        <f t="shared" ref="AE5:AJ18" si="2">IF($H5=AE$3,$I5,0)</f>
        <v>0</v>
      </c>
      <c r="AF5" s="55">
        <f t="shared" si="2"/>
        <v>0</v>
      </c>
      <c r="AG5" s="55">
        <f t="shared" si="2"/>
        <v>0</v>
      </c>
      <c r="AH5" s="55">
        <f t="shared" si="2"/>
        <v>0</v>
      </c>
      <c r="AI5" s="55">
        <f t="shared" si="2"/>
        <v>0</v>
      </c>
      <c r="AJ5" s="55">
        <f t="shared" si="2"/>
        <v>0</v>
      </c>
    </row>
    <row r="6" spans="1:36" ht="58.5" hidden="1" customHeight="1">
      <c r="A6" s="20" t="s">
        <v>156</v>
      </c>
      <c r="B6" s="20"/>
      <c r="C6" s="189"/>
      <c r="D6" s="33" t="s">
        <v>162</v>
      </c>
      <c r="E6" s="34" t="s">
        <v>163</v>
      </c>
      <c r="F6" s="64"/>
      <c r="G6" s="34" t="s">
        <v>43</v>
      </c>
      <c r="H6" s="34">
        <v>8</v>
      </c>
      <c r="I6" s="67">
        <f t="shared" ref="I6:I18" si="3">SUM(P6:U6)</f>
        <v>0</v>
      </c>
      <c r="J6" s="21"/>
      <c r="K6" s="63"/>
      <c r="L6" s="21"/>
      <c r="M6" s="21"/>
      <c r="N6" s="21"/>
      <c r="O6" s="20"/>
      <c r="P6" s="46">
        <v>0</v>
      </c>
      <c r="Q6" s="53">
        <v>0</v>
      </c>
      <c r="R6" s="46">
        <v>0</v>
      </c>
      <c r="S6" s="46">
        <v>0</v>
      </c>
      <c r="T6" s="46">
        <v>0</v>
      </c>
      <c r="U6" s="46">
        <v>0</v>
      </c>
      <c r="V6" s="4"/>
      <c r="W6" s="46">
        <v>0</v>
      </c>
      <c r="X6" s="53">
        <v>0</v>
      </c>
      <c r="Y6" s="46">
        <v>0</v>
      </c>
      <c r="Z6" s="46">
        <v>0</v>
      </c>
      <c r="AA6" s="46">
        <v>0</v>
      </c>
      <c r="AB6" s="46">
        <v>0</v>
      </c>
      <c r="AD6" s="55">
        <f t="shared" ref="AD6:AD9" si="4">IF($H6=AD$3,$I6,0)</f>
        <v>0</v>
      </c>
      <c r="AE6" s="55">
        <f t="shared" si="2"/>
        <v>0</v>
      </c>
      <c r="AF6" s="55">
        <f t="shared" si="2"/>
        <v>0</v>
      </c>
      <c r="AG6" s="55">
        <f t="shared" si="2"/>
        <v>0</v>
      </c>
      <c r="AH6" s="55">
        <f t="shared" si="2"/>
        <v>0</v>
      </c>
      <c r="AI6" s="55">
        <f t="shared" si="2"/>
        <v>0</v>
      </c>
      <c r="AJ6" s="55">
        <f t="shared" si="2"/>
        <v>0</v>
      </c>
    </row>
    <row r="7" spans="1:36" ht="126">
      <c r="A7" s="20" t="s">
        <v>156</v>
      </c>
      <c r="B7" s="20"/>
      <c r="C7" s="189"/>
      <c r="D7" s="180" t="s">
        <v>164</v>
      </c>
      <c r="E7" s="34" t="s">
        <v>67</v>
      </c>
      <c r="F7" s="175" t="s">
        <v>583</v>
      </c>
      <c r="G7" s="33" t="s">
        <v>43</v>
      </c>
      <c r="H7" s="34">
        <v>8</v>
      </c>
      <c r="I7" s="67">
        <f t="shared" si="3"/>
        <v>0</v>
      </c>
      <c r="J7" s="175" t="s">
        <v>582</v>
      </c>
      <c r="K7" s="63"/>
      <c r="L7" s="21"/>
      <c r="M7" s="21"/>
      <c r="N7" s="21"/>
      <c r="O7" s="20"/>
      <c r="P7" s="46">
        <v>0</v>
      </c>
      <c r="Q7" s="53">
        <v>0</v>
      </c>
      <c r="R7" s="46">
        <v>0</v>
      </c>
      <c r="S7" s="46">
        <v>0</v>
      </c>
      <c r="T7" s="46">
        <v>0</v>
      </c>
      <c r="U7" s="46">
        <v>0</v>
      </c>
      <c r="V7" s="4"/>
      <c r="W7" s="46">
        <v>0</v>
      </c>
      <c r="X7" s="53">
        <v>0</v>
      </c>
      <c r="Y7" s="46">
        <v>0</v>
      </c>
      <c r="Z7" s="46">
        <v>0</v>
      </c>
      <c r="AA7" s="46">
        <v>0</v>
      </c>
      <c r="AB7" s="46">
        <v>0</v>
      </c>
      <c r="AD7" s="55">
        <f t="shared" si="4"/>
        <v>0</v>
      </c>
      <c r="AE7" s="55">
        <f t="shared" si="2"/>
        <v>0</v>
      </c>
      <c r="AF7" s="55">
        <f t="shared" si="2"/>
        <v>0</v>
      </c>
      <c r="AG7" s="55">
        <f t="shared" si="2"/>
        <v>0</v>
      </c>
      <c r="AH7" s="55">
        <f t="shared" si="2"/>
        <v>0</v>
      </c>
      <c r="AI7" s="55">
        <f t="shared" si="2"/>
        <v>0</v>
      </c>
      <c r="AJ7" s="55">
        <f t="shared" si="2"/>
        <v>0</v>
      </c>
    </row>
    <row r="8" spans="1:36" ht="17.25" hidden="1" customHeight="1">
      <c r="A8" s="20" t="s">
        <v>156</v>
      </c>
      <c r="B8" s="20"/>
      <c r="C8" s="189"/>
      <c r="D8" s="33" t="s">
        <v>165</v>
      </c>
      <c r="E8" s="34" t="s">
        <v>163</v>
      </c>
      <c r="F8" s="64"/>
      <c r="G8" s="33" t="s">
        <v>43</v>
      </c>
      <c r="H8" s="34">
        <v>8</v>
      </c>
      <c r="I8" s="67">
        <f t="shared" si="3"/>
        <v>0</v>
      </c>
      <c r="J8" s="21"/>
      <c r="K8" s="63"/>
      <c r="L8" s="21"/>
      <c r="M8" s="21"/>
      <c r="N8" s="21"/>
      <c r="O8" s="20"/>
      <c r="P8" s="46">
        <v>0</v>
      </c>
      <c r="Q8" s="53">
        <v>0</v>
      </c>
      <c r="R8" s="46">
        <v>0</v>
      </c>
      <c r="S8" s="46">
        <v>0</v>
      </c>
      <c r="T8" s="46">
        <v>0</v>
      </c>
      <c r="U8" s="46">
        <v>0</v>
      </c>
      <c r="V8" s="4"/>
      <c r="W8" s="46">
        <v>0</v>
      </c>
      <c r="X8" s="53">
        <v>0</v>
      </c>
      <c r="Y8" s="46">
        <v>0</v>
      </c>
      <c r="Z8" s="46">
        <v>0</v>
      </c>
      <c r="AA8" s="46">
        <v>0</v>
      </c>
      <c r="AB8" s="46">
        <v>0</v>
      </c>
      <c r="AD8" s="55">
        <f t="shared" si="4"/>
        <v>0</v>
      </c>
      <c r="AE8" s="55">
        <f t="shared" si="2"/>
        <v>0</v>
      </c>
      <c r="AF8" s="55">
        <f t="shared" si="2"/>
        <v>0</v>
      </c>
      <c r="AG8" s="55">
        <f t="shared" si="2"/>
        <v>0</v>
      </c>
      <c r="AH8" s="55">
        <f t="shared" si="2"/>
        <v>0</v>
      </c>
      <c r="AI8" s="55">
        <f t="shared" si="2"/>
        <v>0</v>
      </c>
      <c r="AJ8" s="55">
        <f t="shared" si="2"/>
        <v>0</v>
      </c>
    </row>
    <row r="9" spans="1:36" ht="36" hidden="1">
      <c r="A9" s="20" t="s">
        <v>156</v>
      </c>
      <c r="B9" s="20"/>
      <c r="C9" s="189"/>
      <c r="D9" s="21" t="s">
        <v>166</v>
      </c>
      <c r="E9" s="34" t="s">
        <v>163</v>
      </c>
      <c r="F9" s="64"/>
      <c r="G9" s="33" t="s">
        <v>43</v>
      </c>
      <c r="H9" s="34">
        <v>8</v>
      </c>
      <c r="I9" s="67">
        <f t="shared" si="3"/>
        <v>0</v>
      </c>
      <c r="J9" s="21"/>
      <c r="K9" s="63"/>
      <c r="L9" s="21"/>
      <c r="M9" s="21"/>
      <c r="N9" s="21"/>
      <c r="O9" s="20"/>
      <c r="P9" s="46">
        <v>0</v>
      </c>
      <c r="Q9" s="53">
        <v>0</v>
      </c>
      <c r="R9" s="46">
        <v>0</v>
      </c>
      <c r="S9" s="46">
        <v>0</v>
      </c>
      <c r="T9" s="46">
        <v>0</v>
      </c>
      <c r="U9" s="46">
        <v>0</v>
      </c>
      <c r="V9" s="4"/>
      <c r="W9" s="46">
        <v>0</v>
      </c>
      <c r="X9" s="53">
        <v>0</v>
      </c>
      <c r="Y9" s="46">
        <v>0</v>
      </c>
      <c r="Z9" s="46">
        <v>0</v>
      </c>
      <c r="AA9" s="46">
        <v>0</v>
      </c>
      <c r="AB9" s="46">
        <v>0</v>
      </c>
      <c r="AD9" s="55">
        <f t="shared" si="4"/>
        <v>0</v>
      </c>
      <c r="AE9" s="55">
        <f t="shared" si="2"/>
        <v>0</v>
      </c>
      <c r="AF9" s="55">
        <f t="shared" si="2"/>
        <v>0</v>
      </c>
      <c r="AG9" s="55">
        <f t="shared" si="2"/>
        <v>0</v>
      </c>
      <c r="AH9" s="55">
        <f t="shared" si="2"/>
        <v>0</v>
      </c>
      <c r="AI9" s="55">
        <f t="shared" si="2"/>
        <v>0</v>
      </c>
      <c r="AJ9" s="55">
        <f t="shared" si="2"/>
        <v>0</v>
      </c>
    </row>
    <row r="10" spans="1:36" ht="22.5" customHeight="1">
      <c r="A10" s="14" t="s">
        <v>167</v>
      </c>
      <c r="B10" s="14"/>
      <c r="C10" s="14"/>
      <c r="D10" s="14" t="s">
        <v>168</v>
      </c>
      <c r="E10" s="15"/>
      <c r="F10" s="15"/>
      <c r="G10" s="70"/>
      <c r="H10" s="70"/>
      <c r="I10" s="71"/>
      <c r="J10" s="15"/>
      <c r="K10" s="15"/>
      <c r="L10" s="15"/>
      <c r="M10" s="15"/>
      <c r="N10" s="15"/>
      <c r="O10" s="15"/>
      <c r="P10" s="69"/>
      <c r="Q10" s="69"/>
      <c r="R10" s="69"/>
      <c r="S10" s="69"/>
      <c r="T10" s="69"/>
      <c r="U10" s="69"/>
      <c r="V10" s="4"/>
      <c r="W10" s="69"/>
      <c r="X10" s="69"/>
      <c r="Y10" s="69"/>
      <c r="Z10" s="69"/>
      <c r="AA10" s="69"/>
      <c r="AB10" s="69"/>
      <c r="AD10" s="56">
        <f t="shared" ref="AD10:AD18" si="5">IF($H10=AD$3,$I10,0)</f>
        <v>0</v>
      </c>
      <c r="AE10" s="56">
        <f t="shared" si="2"/>
        <v>0</v>
      </c>
      <c r="AF10" s="56">
        <f t="shared" si="2"/>
        <v>0</v>
      </c>
      <c r="AG10" s="56">
        <f t="shared" si="2"/>
        <v>0</v>
      </c>
      <c r="AH10" s="56">
        <f t="shared" si="2"/>
        <v>0</v>
      </c>
      <c r="AI10" s="56">
        <f t="shared" si="2"/>
        <v>0</v>
      </c>
      <c r="AJ10" s="56">
        <f t="shared" si="2"/>
        <v>0</v>
      </c>
    </row>
    <row r="11" spans="1:36" ht="51" hidden="1" customHeight="1">
      <c r="A11" s="20" t="s">
        <v>167</v>
      </c>
      <c r="B11" s="20"/>
      <c r="C11" s="189" t="s">
        <v>169</v>
      </c>
      <c r="D11" s="28" t="s">
        <v>170</v>
      </c>
      <c r="E11" s="21" t="s">
        <v>171</v>
      </c>
      <c r="F11" s="64"/>
      <c r="G11" s="34" t="s">
        <v>43</v>
      </c>
      <c r="H11" s="34">
        <v>8</v>
      </c>
      <c r="I11" s="67">
        <f t="shared" si="3"/>
        <v>0</v>
      </c>
      <c r="J11" s="21"/>
      <c r="K11" s="24"/>
      <c r="L11" s="21"/>
      <c r="M11" s="21"/>
      <c r="N11" s="21"/>
      <c r="O11" s="20"/>
      <c r="P11" s="46">
        <v>0</v>
      </c>
      <c r="Q11" s="53">
        <v>0</v>
      </c>
      <c r="R11" s="46">
        <v>0</v>
      </c>
      <c r="S11" s="46">
        <v>0</v>
      </c>
      <c r="T11" s="46">
        <v>0</v>
      </c>
      <c r="U11" s="46">
        <v>0</v>
      </c>
      <c r="V11" s="66"/>
      <c r="W11" s="46">
        <v>0</v>
      </c>
      <c r="X11" s="53">
        <v>0</v>
      </c>
      <c r="Y11" s="46">
        <v>0</v>
      </c>
      <c r="Z11" s="46">
        <v>0</v>
      </c>
      <c r="AA11" s="46">
        <v>0</v>
      </c>
      <c r="AB11" s="46">
        <v>0</v>
      </c>
      <c r="AD11" s="55">
        <f t="shared" si="5"/>
        <v>0</v>
      </c>
      <c r="AE11" s="55">
        <f t="shared" si="2"/>
        <v>0</v>
      </c>
      <c r="AF11" s="55">
        <f t="shared" si="2"/>
        <v>0</v>
      </c>
      <c r="AG11" s="55">
        <f t="shared" si="2"/>
        <v>0</v>
      </c>
      <c r="AH11" s="55">
        <f t="shared" si="2"/>
        <v>0</v>
      </c>
      <c r="AI11" s="55">
        <f t="shared" si="2"/>
        <v>0</v>
      </c>
      <c r="AJ11" s="55">
        <f t="shared" si="2"/>
        <v>0</v>
      </c>
    </row>
    <row r="12" spans="1:36" ht="68.25" hidden="1" customHeight="1">
      <c r="A12" s="20" t="s">
        <v>167</v>
      </c>
      <c r="B12" s="20"/>
      <c r="C12" s="189"/>
      <c r="D12" s="28" t="s">
        <v>172</v>
      </c>
      <c r="E12" s="21" t="s">
        <v>171</v>
      </c>
      <c r="F12" s="21"/>
      <c r="G12" s="34" t="s">
        <v>29</v>
      </c>
      <c r="H12" s="34">
        <v>8</v>
      </c>
      <c r="I12" s="67">
        <f t="shared" si="3"/>
        <v>0</v>
      </c>
      <c r="J12" s="21"/>
      <c r="K12" s="24"/>
      <c r="L12" s="21"/>
      <c r="M12" s="21"/>
      <c r="N12" s="21"/>
      <c r="O12" s="20"/>
      <c r="P12" s="46">
        <v>0</v>
      </c>
      <c r="Q12" s="53">
        <v>0</v>
      </c>
      <c r="R12" s="46">
        <v>0</v>
      </c>
      <c r="S12" s="46">
        <v>0</v>
      </c>
      <c r="T12" s="46">
        <v>0</v>
      </c>
      <c r="U12" s="46">
        <v>0</v>
      </c>
      <c r="V12" s="66"/>
      <c r="W12" s="46">
        <v>0</v>
      </c>
      <c r="X12" s="53">
        <v>0</v>
      </c>
      <c r="Y12" s="46">
        <v>0</v>
      </c>
      <c r="Z12" s="46">
        <v>0</v>
      </c>
      <c r="AA12" s="46">
        <v>0</v>
      </c>
      <c r="AB12" s="46">
        <v>0</v>
      </c>
      <c r="AD12" s="55">
        <f t="shared" si="5"/>
        <v>0</v>
      </c>
      <c r="AE12" s="55">
        <f t="shared" si="2"/>
        <v>0</v>
      </c>
      <c r="AF12" s="55">
        <f t="shared" si="2"/>
        <v>0</v>
      </c>
      <c r="AG12" s="55">
        <f t="shared" si="2"/>
        <v>0</v>
      </c>
      <c r="AH12" s="55">
        <f t="shared" si="2"/>
        <v>0</v>
      </c>
      <c r="AI12" s="55">
        <f t="shared" si="2"/>
        <v>0</v>
      </c>
      <c r="AJ12" s="55">
        <f t="shared" si="2"/>
        <v>0</v>
      </c>
    </row>
    <row r="13" spans="1:36" ht="22.5" customHeight="1">
      <c r="A13" s="14" t="s">
        <v>173</v>
      </c>
      <c r="B13" s="14"/>
      <c r="C13" s="14"/>
      <c r="D13" s="14" t="s">
        <v>174</v>
      </c>
      <c r="E13" s="15"/>
      <c r="F13" s="15"/>
      <c r="G13" s="70"/>
      <c r="H13" s="70"/>
      <c r="I13" s="71"/>
      <c r="J13" s="15"/>
      <c r="K13" s="15"/>
      <c r="L13" s="15"/>
      <c r="M13" s="15"/>
      <c r="N13" s="15"/>
      <c r="O13" s="15"/>
      <c r="P13" s="69"/>
      <c r="Q13" s="69"/>
      <c r="R13" s="69"/>
      <c r="S13" s="69"/>
      <c r="T13" s="69"/>
      <c r="U13" s="69"/>
      <c r="V13" s="4"/>
      <c r="W13" s="69"/>
      <c r="X13" s="69"/>
      <c r="Y13" s="69"/>
      <c r="Z13" s="69"/>
      <c r="AA13" s="69"/>
      <c r="AB13" s="69"/>
      <c r="AD13" s="56">
        <f t="shared" si="5"/>
        <v>0</v>
      </c>
      <c r="AE13" s="56">
        <f t="shared" si="2"/>
        <v>0</v>
      </c>
      <c r="AF13" s="56">
        <f t="shared" si="2"/>
        <v>0</v>
      </c>
      <c r="AG13" s="56">
        <f t="shared" si="2"/>
        <v>0</v>
      </c>
      <c r="AH13" s="56">
        <f t="shared" si="2"/>
        <v>0</v>
      </c>
      <c r="AI13" s="56">
        <f t="shared" si="2"/>
        <v>0</v>
      </c>
      <c r="AJ13" s="56">
        <f t="shared" si="2"/>
        <v>0</v>
      </c>
    </row>
    <row r="14" spans="1:36" ht="396" hidden="1">
      <c r="A14" s="20" t="s">
        <v>173</v>
      </c>
      <c r="B14" s="20"/>
      <c r="C14" s="21" t="s">
        <v>175</v>
      </c>
      <c r="D14" s="34" t="s">
        <v>176</v>
      </c>
      <c r="E14" s="21" t="s">
        <v>163</v>
      </c>
      <c r="F14" s="64"/>
      <c r="G14" s="33" t="s">
        <v>29</v>
      </c>
      <c r="H14" s="34">
        <v>8</v>
      </c>
      <c r="I14" s="67">
        <f t="shared" si="3"/>
        <v>0</v>
      </c>
      <c r="J14" s="21"/>
      <c r="K14" s="63"/>
      <c r="L14" s="21"/>
      <c r="M14" s="21"/>
      <c r="N14" s="21"/>
      <c r="O14" s="20"/>
      <c r="P14" s="46">
        <v>0</v>
      </c>
      <c r="Q14" s="53">
        <v>0</v>
      </c>
      <c r="R14" s="46">
        <v>0</v>
      </c>
      <c r="S14" s="46">
        <v>0</v>
      </c>
      <c r="T14" s="46">
        <v>0</v>
      </c>
      <c r="U14" s="46">
        <v>0</v>
      </c>
      <c r="V14" s="4"/>
      <c r="W14" s="46">
        <v>0</v>
      </c>
      <c r="X14" s="53">
        <v>0</v>
      </c>
      <c r="Y14" s="46">
        <v>0</v>
      </c>
      <c r="Z14" s="46">
        <v>0</v>
      </c>
      <c r="AA14" s="46">
        <v>0</v>
      </c>
      <c r="AB14" s="46">
        <v>0</v>
      </c>
      <c r="AD14" s="55">
        <f t="shared" si="5"/>
        <v>0</v>
      </c>
      <c r="AE14" s="55">
        <f t="shared" si="2"/>
        <v>0</v>
      </c>
      <c r="AF14" s="55">
        <f t="shared" si="2"/>
        <v>0</v>
      </c>
      <c r="AG14" s="55">
        <f t="shared" si="2"/>
        <v>0</v>
      </c>
      <c r="AH14" s="55">
        <f t="shared" si="2"/>
        <v>0</v>
      </c>
      <c r="AI14" s="55">
        <f t="shared" si="2"/>
        <v>0</v>
      </c>
      <c r="AJ14" s="55">
        <f t="shared" si="2"/>
        <v>0</v>
      </c>
    </row>
    <row r="15" spans="1:36" ht="22.5" customHeight="1">
      <c r="A15" s="14" t="s">
        <v>177</v>
      </c>
      <c r="B15" s="14"/>
      <c r="C15" s="14"/>
      <c r="D15" s="14" t="s">
        <v>178</v>
      </c>
      <c r="E15" s="15"/>
      <c r="F15" s="15"/>
      <c r="G15" s="70"/>
      <c r="H15" s="70"/>
      <c r="I15" s="71"/>
      <c r="J15" s="15"/>
      <c r="K15" s="15"/>
      <c r="L15" s="15"/>
      <c r="M15" s="15"/>
      <c r="N15" s="15"/>
      <c r="O15" s="15"/>
      <c r="P15" s="69"/>
      <c r="Q15" s="69"/>
      <c r="R15" s="69"/>
      <c r="S15" s="69"/>
      <c r="T15" s="69"/>
      <c r="U15" s="69"/>
      <c r="V15" s="4"/>
      <c r="W15" s="69"/>
      <c r="X15" s="69"/>
      <c r="Y15" s="69"/>
      <c r="Z15" s="69"/>
      <c r="AA15" s="69"/>
      <c r="AB15" s="69"/>
      <c r="AD15" s="56">
        <f t="shared" si="5"/>
        <v>0</v>
      </c>
      <c r="AE15" s="56">
        <f t="shared" si="2"/>
        <v>0</v>
      </c>
      <c r="AF15" s="56">
        <f t="shared" si="2"/>
        <v>0</v>
      </c>
      <c r="AG15" s="56">
        <f t="shared" si="2"/>
        <v>0</v>
      </c>
      <c r="AH15" s="56">
        <f t="shared" si="2"/>
        <v>0</v>
      </c>
      <c r="AI15" s="56">
        <f t="shared" si="2"/>
        <v>0</v>
      </c>
      <c r="AJ15" s="56">
        <f t="shared" si="2"/>
        <v>0</v>
      </c>
    </row>
    <row r="16" spans="1:36" ht="180">
      <c r="A16" s="20" t="s">
        <v>177</v>
      </c>
      <c r="B16" s="20" t="s">
        <v>179</v>
      </c>
      <c r="C16" s="189" t="s">
        <v>180</v>
      </c>
      <c r="D16" s="194" t="s">
        <v>181</v>
      </c>
      <c r="E16" s="33" t="s">
        <v>163</v>
      </c>
      <c r="F16" s="34" t="s">
        <v>182</v>
      </c>
      <c r="G16" s="33" t="s">
        <v>29</v>
      </c>
      <c r="H16" s="33">
        <v>3</v>
      </c>
      <c r="I16" s="67">
        <f t="shared" si="3"/>
        <v>1095000</v>
      </c>
      <c r="J16" s="175" t="s">
        <v>183</v>
      </c>
      <c r="K16" s="34" t="s">
        <v>184</v>
      </c>
      <c r="L16" s="34" t="s">
        <v>185</v>
      </c>
      <c r="M16" s="34"/>
      <c r="N16" s="34" t="s">
        <v>186</v>
      </c>
      <c r="O16" s="34" t="s">
        <v>187</v>
      </c>
      <c r="P16" s="67">
        <v>100000</v>
      </c>
      <c r="Q16" s="46">
        <v>355000</v>
      </c>
      <c r="R16" s="46">
        <v>110000</v>
      </c>
      <c r="S16" s="46">
        <v>0</v>
      </c>
      <c r="T16" s="46">
        <v>180000</v>
      </c>
      <c r="U16" s="46">
        <v>350000</v>
      </c>
      <c r="V16" s="4"/>
      <c r="W16" s="67">
        <v>0</v>
      </c>
      <c r="X16" s="46">
        <v>0</v>
      </c>
      <c r="Y16" s="46">
        <v>0</v>
      </c>
      <c r="Z16" s="46">
        <v>0</v>
      </c>
      <c r="AA16" s="46">
        <v>0</v>
      </c>
      <c r="AB16" s="46">
        <v>0</v>
      </c>
      <c r="AD16" s="55">
        <f t="shared" si="5"/>
        <v>0</v>
      </c>
      <c r="AE16" s="55">
        <f t="shared" si="2"/>
        <v>0</v>
      </c>
      <c r="AF16" s="55">
        <f t="shared" si="2"/>
        <v>1095000</v>
      </c>
      <c r="AG16" s="55">
        <f t="shared" si="2"/>
        <v>0</v>
      </c>
      <c r="AH16" s="55">
        <f t="shared" si="2"/>
        <v>0</v>
      </c>
      <c r="AI16" s="55">
        <f t="shared" si="2"/>
        <v>0</v>
      </c>
      <c r="AJ16" s="55">
        <f t="shared" si="2"/>
        <v>0</v>
      </c>
    </row>
    <row r="17" spans="1:36" ht="126">
      <c r="A17" s="20" t="s">
        <v>177</v>
      </c>
      <c r="B17" s="20" t="s">
        <v>179</v>
      </c>
      <c r="C17" s="189"/>
      <c r="D17" s="194"/>
      <c r="E17" s="33" t="s">
        <v>163</v>
      </c>
      <c r="F17" s="175" t="s">
        <v>188</v>
      </c>
      <c r="G17" s="33" t="s">
        <v>29</v>
      </c>
      <c r="H17" s="33">
        <v>3</v>
      </c>
      <c r="I17" s="67">
        <f t="shared" si="3"/>
        <v>340000</v>
      </c>
      <c r="J17" s="34" t="s">
        <v>189</v>
      </c>
      <c r="K17" s="34"/>
      <c r="L17" s="34"/>
      <c r="M17" s="34"/>
      <c r="N17" s="34"/>
      <c r="O17" s="34"/>
      <c r="P17" s="67">
        <v>340000</v>
      </c>
      <c r="Q17" s="46">
        <v>0</v>
      </c>
      <c r="R17" s="46">
        <v>0</v>
      </c>
      <c r="S17" s="46">
        <v>0</v>
      </c>
      <c r="T17" s="46">
        <v>0</v>
      </c>
      <c r="U17" s="46">
        <v>0</v>
      </c>
      <c r="V17" s="4"/>
      <c r="W17" s="46">
        <v>0</v>
      </c>
      <c r="X17" s="46">
        <v>0</v>
      </c>
      <c r="Y17" s="46">
        <v>0</v>
      </c>
      <c r="Z17" s="46">
        <v>0</v>
      </c>
      <c r="AA17" s="46">
        <v>0</v>
      </c>
      <c r="AB17" s="46">
        <v>0</v>
      </c>
      <c r="AD17" s="55"/>
      <c r="AE17" s="55"/>
      <c r="AF17" s="55">
        <f t="shared" si="2"/>
        <v>340000</v>
      </c>
      <c r="AG17" s="55"/>
      <c r="AH17" s="55"/>
      <c r="AI17" s="55"/>
      <c r="AJ17" s="55"/>
    </row>
    <row r="18" spans="1:36" ht="53.25" hidden="1" customHeight="1">
      <c r="A18" s="20" t="s">
        <v>177</v>
      </c>
      <c r="B18" s="20"/>
      <c r="C18" s="189"/>
      <c r="D18" s="20" t="s">
        <v>190</v>
      </c>
      <c r="E18" s="33" t="s">
        <v>163</v>
      </c>
      <c r="F18" s="64"/>
      <c r="G18" s="34" t="s">
        <v>43</v>
      </c>
      <c r="H18" s="34">
        <v>3</v>
      </c>
      <c r="I18" s="67">
        <f t="shared" si="3"/>
        <v>0</v>
      </c>
      <c r="J18" s="21"/>
      <c r="K18" s="24"/>
      <c r="L18" s="21"/>
      <c r="M18" s="21"/>
      <c r="N18" s="21"/>
      <c r="O18" s="20"/>
      <c r="P18" s="46">
        <v>0</v>
      </c>
      <c r="Q18" s="53">
        <v>0</v>
      </c>
      <c r="R18" s="46">
        <v>0</v>
      </c>
      <c r="S18" s="46">
        <v>0</v>
      </c>
      <c r="T18" s="46">
        <v>0</v>
      </c>
      <c r="U18" s="46">
        <v>0</v>
      </c>
      <c r="V18" s="4"/>
      <c r="W18" s="46">
        <v>0</v>
      </c>
      <c r="X18" s="53">
        <v>0</v>
      </c>
      <c r="Y18" s="46">
        <v>0</v>
      </c>
      <c r="Z18" s="46">
        <v>0</v>
      </c>
      <c r="AA18" s="46">
        <v>0</v>
      </c>
      <c r="AB18" s="46">
        <v>0</v>
      </c>
      <c r="AD18" s="55">
        <f t="shared" si="5"/>
        <v>0</v>
      </c>
      <c r="AE18" s="55">
        <f t="shared" si="2"/>
        <v>0</v>
      </c>
      <c r="AF18" s="55">
        <f t="shared" si="2"/>
        <v>0</v>
      </c>
      <c r="AG18" s="55">
        <f t="shared" si="2"/>
        <v>0</v>
      </c>
      <c r="AH18" s="55">
        <f t="shared" si="2"/>
        <v>0</v>
      </c>
      <c r="AI18" s="55">
        <f t="shared" si="2"/>
        <v>0</v>
      </c>
      <c r="AJ18" s="55">
        <f t="shared" si="2"/>
        <v>0</v>
      </c>
    </row>
    <row r="19" spans="1:36" ht="22.5" customHeight="1">
      <c r="A19" s="14"/>
      <c r="B19" s="14"/>
      <c r="C19" s="14"/>
      <c r="D19" s="14"/>
      <c r="E19" s="15"/>
      <c r="F19" s="15"/>
      <c r="G19" s="70"/>
      <c r="H19" s="70"/>
      <c r="I19" s="71"/>
      <c r="J19" s="15"/>
      <c r="K19" s="15"/>
      <c r="L19" s="15"/>
      <c r="M19" s="15"/>
      <c r="N19" s="15"/>
      <c r="O19" s="15"/>
      <c r="P19" s="52">
        <f t="shared" ref="P19:U19" si="6">SUM(P5:P18)</f>
        <v>440000</v>
      </c>
      <c r="Q19" s="52">
        <f t="shared" si="6"/>
        <v>355000</v>
      </c>
      <c r="R19" s="52">
        <f t="shared" si="6"/>
        <v>110000</v>
      </c>
      <c r="S19" s="52">
        <f t="shared" si="6"/>
        <v>0</v>
      </c>
      <c r="T19" s="52">
        <f t="shared" si="6"/>
        <v>180000</v>
      </c>
      <c r="U19" s="52">
        <f t="shared" si="6"/>
        <v>350000</v>
      </c>
      <c r="V19" s="4"/>
      <c r="W19" s="52">
        <f t="shared" ref="W19:AB19" si="7">SUM(W5:W18)</f>
        <v>0</v>
      </c>
      <c r="X19" s="52">
        <f t="shared" si="7"/>
        <v>0</v>
      </c>
      <c r="Y19" s="52">
        <f t="shared" si="7"/>
        <v>0</v>
      </c>
      <c r="Z19" s="52">
        <f t="shared" si="7"/>
        <v>0</v>
      </c>
      <c r="AA19" s="52">
        <f t="shared" si="7"/>
        <v>0</v>
      </c>
      <c r="AB19" s="52">
        <f t="shared" si="7"/>
        <v>0</v>
      </c>
      <c r="AD19" s="56">
        <f>SUM(AD4:AD18)</f>
        <v>0</v>
      </c>
      <c r="AE19" s="56">
        <f t="shared" ref="AE19:AJ19" si="8">SUM(AE4:AE18)</f>
        <v>0</v>
      </c>
      <c r="AF19" s="56">
        <f t="shared" si="8"/>
        <v>1435000</v>
      </c>
      <c r="AG19" s="56">
        <f t="shared" si="8"/>
        <v>0</v>
      </c>
      <c r="AH19" s="56">
        <f t="shared" si="8"/>
        <v>0</v>
      </c>
      <c r="AI19" s="56">
        <f t="shared" si="8"/>
        <v>0</v>
      </c>
      <c r="AJ19" s="56">
        <f t="shared" si="8"/>
        <v>0</v>
      </c>
    </row>
    <row r="20" spans="1:36">
      <c r="I20" s="3"/>
      <c r="AD20" s="13"/>
      <c r="AE20" s="13"/>
      <c r="AF20" s="13"/>
      <c r="AG20" s="13"/>
      <c r="AH20" s="13"/>
      <c r="AI20" s="13"/>
      <c r="AJ20" s="13"/>
    </row>
    <row r="21" spans="1:36" ht="17.25" customHeight="1">
      <c r="A21" s="10"/>
      <c r="B21" s="10"/>
      <c r="C21" s="10"/>
      <c r="G21" s="187"/>
      <c r="H21" s="187"/>
      <c r="I21" s="185"/>
      <c r="AD21" s="13"/>
      <c r="AE21" s="13"/>
      <c r="AF21" s="13"/>
      <c r="AG21" s="13"/>
      <c r="AH21" s="13"/>
      <c r="AI21" s="13"/>
      <c r="AJ21" s="13"/>
    </row>
    <row r="22" spans="1:36" ht="25.5" customHeight="1">
      <c r="D22" s="43" t="s">
        <v>139</v>
      </c>
      <c r="E22" s="43" t="s">
        <v>140</v>
      </c>
      <c r="F22" s="10"/>
      <c r="G22" s="10"/>
      <c r="H22" s="10"/>
      <c r="I22" s="39"/>
      <c r="AD22" s="13"/>
      <c r="AE22" s="13"/>
      <c r="AF22" s="13"/>
      <c r="AG22" s="13"/>
      <c r="AH22" s="13"/>
      <c r="AI22" s="13"/>
      <c r="AJ22" s="13"/>
    </row>
    <row r="23" spans="1:36">
      <c r="A23" s="11"/>
      <c r="B23" s="11"/>
      <c r="C23" s="11"/>
      <c r="D23" s="44" t="s">
        <v>141</v>
      </c>
      <c r="E23" s="46">
        <f>AD19</f>
        <v>0</v>
      </c>
      <c r="I23" s="18"/>
      <c r="AD23" s="13"/>
      <c r="AE23" s="13"/>
      <c r="AF23" s="13"/>
      <c r="AG23" s="13"/>
      <c r="AH23" s="13"/>
      <c r="AI23" s="13"/>
      <c r="AJ23" s="13"/>
    </row>
    <row r="24" spans="1:36">
      <c r="A24" s="10"/>
      <c r="B24" s="10"/>
      <c r="C24" s="60"/>
      <c r="D24" s="44" t="s">
        <v>142</v>
      </c>
      <c r="E24" s="134">
        <f>AE19</f>
        <v>0</v>
      </c>
      <c r="F24" s="11"/>
      <c r="G24" s="11"/>
      <c r="H24" s="11"/>
      <c r="I24" s="40"/>
      <c r="AD24" s="13"/>
      <c r="AE24" s="13"/>
      <c r="AF24" s="13"/>
      <c r="AG24" s="13"/>
      <c r="AH24" s="13"/>
      <c r="AI24" s="13"/>
      <c r="AJ24" s="13"/>
    </row>
    <row r="25" spans="1:36">
      <c r="A25" s="10"/>
      <c r="B25" s="10"/>
      <c r="C25" s="10"/>
      <c r="D25" s="44" t="s">
        <v>143</v>
      </c>
      <c r="E25" s="46">
        <f>AF19</f>
        <v>1435000</v>
      </c>
      <c r="F25" s="10"/>
      <c r="G25" s="10"/>
      <c r="H25" s="10"/>
      <c r="I25" s="39"/>
      <c r="AD25" s="13"/>
      <c r="AE25" s="13"/>
      <c r="AF25" s="13"/>
      <c r="AG25" s="13"/>
      <c r="AH25" s="13"/>
      <c r="AI25" s="13"/>
      <c r="AJ25" s="13"/>
    </row>
    <row r="26" spans="1:36">
      <c r="A26" s="12"/>
      <c r="B26" s="12"/>
      <c r="C26" s="12"/>
      <c r="D26" s="44" t="s">
        <v>144</v>
      </c>
      <c r="E26" s="134">
        <f>AG19</f>
        <v>0</v>
      </c>
      <c r="F26" s="10"/>
      <c r="G26" s="10"/>
      <c r="H26" s="10"/>
      <c r="I26" s="39"/>
      <c r="AD26" s="13"/>
      <c r="AE26" s="13"/>
      <c r="AF26" s="13"/>
      <c r="AG26" s="13"/>
      <c r="AH26" s="13"/>
      <c r="AI26" s="13"/>
      <c r="AJ26" s="13"/>
    </row>
    <row r="27" spans="1:36">
      <c r="A27" s="12"/>
      <c r="B27" s="12"/>
      <c r="C27" s="12"/>
      <c r="D27" s="44" t="s">
        <v>145</v>
      </c>
      <c r="E27" s="46">
        <f>AH19</f>
        <v>0</v>
      </c>
      <c r="F27" s="12"/>
      <c r="G27" s="12"/>
      <c r="H27" s="12"/>
      <c r="I27" s="41"/>
      <c r="AD27" s="13"/>
      <c r="AE27" s="13"/>
      <c r="AF27" s="13"/>
      <c r="AG27" s="13"/>
      <c r="AH27" s="13"/>
      <c r="AI27" s="13"/>
      <c r="AJ27" s="13"/>
    </row>
    <row r="28" spans="1:36">
      <c r="D28" s="44" t="s">
        <v>146</v>
      </c>
      <c r="E28" s="134">
        <f>AI19</f>
        <v>0</v>
      </c>
      <c r="F28" s="12"/>
      <c r="G28" s="12"/>
      <c r="H28" s="12"/>
      <c r="I28" s="41"/>
      <c r="AD28" s="13"/>
      <c r="AE28" s="13"/>
      <c r="AF28" s="13"/>
      <c r="AG28" s="13"/>
      <c r="AH28" s="13"/>
      <c r="AI28" s="13"/>
      <c r="AJ28" s="13"/>
    </row>
    <row r="29" spans="1:36">
      <c r="D29" s="44" t="s">
        <v>191</v>
      </c>
      <c r="E29" s="46">
        <f>AJ19</f>
        <v>0</v>
      </c>
      <c r="F29" s="12"/>
      <c r="G29" s="12"/>
      <c r="H29" s="12"/>
      <c r="I29" s="41"/>
      <c r="AD29" s="13"/>
      <c r="AE29" s="13"/>
      <c r="AF29" s="13"/>
      <c r="AG29" s="13"/>
      <c r="AH29" s="13"/>
      <c r="AI29" s="13"/>
      <c r="AJ29" s="13"/>
    </row>
    <row r="30" spans="1:36">
      <c r="D30" s="44" t="s">
        <v>192</v>
      </c>
      <c r="E30" s="135">
        <f>SUM(E23:E29)</f>
        <v>1435000</v>
      </c>
      <c r="F30" s="9"/>
      <c r="G30" s="9"/>
      <c r="H30" s="9"/>
      <c r="I30" s="42"/>
      <c r="AD30" s="13"/>
      <c r="AE30" s="13"/>
      <c r="AF30" s="13"/>
      <c r="AG30" s="13"/>
      <c r="AH30" s="13"/>
      <c r="AI30" s="13"/>
      <c r="AJ30" s="13"/>
    </row>
    <row r="31" spans="1:36">
      <c r="E31" s="3"/>
      <c r="I31" s="18"/>
      <c r="AD31" s="13"/>
      <c r="AE31" s="13"/>
      <c r="AF31" s="13"/>
      <c r="AG31" s="13"/>
      <c r="AH31" s="13"/>
      <c r="AI31" s="13"/>
      <c r="AJ31" s="13"/>
    </row>
    <row r="32" spans="1:36">
      <c r="D32" s="44" t="s">
        <v>149</v>
      </c>
      <c r="E32" s="47">
        <f>E30-E33</f>
        <v>1435000</v>
      </c>
      <c r="I32" s="18"/>
      <c r="AD32" s="13"/>
      <c r="AE32" s="13"/>
      <c r="AF32" s="13"/>
      <c r="AG32" s="13"/>
      <c r="AH32" s="13"/>
      <c r="AI32" s="13"/>
      <c r="AJ32" s="13"/>
    </row>
    <row r="33" spans="4:36">
      <c r="D33" s="44" t="s">
        <v>150</v>
      </c>
      <c r="E33" s="136">
        <f>SUM(W19:AB19)</f>
        <v>0</v>
      </c>
      <c r="I33" s="18"/>
      <c r="AD33" s="13"/>
      <c r="AE33" s="13"/>
      <c r="AF33" s="13"/>
      <c r="AG33" s="13"/>
      <c r="AH33" s="13"/>
      <c r="AI33" s="13"/>
      <c r="AJ33" s="13"/>
    </row>
    <row r="34" spans="4:36">
      <c r="I34" s="18"/>
      <c r="AD34" s="13"/>
      <c r="AE34" s="13"/>
      <c r="AF34" s="13"/>
      <c r="AG34" s="13"/>
      <c r="AH34" s="13"/>
      <c r="AI34" s="13"/>
      <c r="AJ34" s="13"/>
    </row>
    <row r="35" spans="4:36">
      <c r="D35" s="43" t="s">
        <v>139</v>
      </c>
      <c r="E35" s="45" t="s">
        <v>140</v>
      </c>
      <c r="I35" s="18"/>
      <c r="AD35" s="13"/>
      <c r="AE35" s="13"/>
      <c r="AF35" s="13"/>
      <c r="AG35" s="13"/>
      <c r="AH35" s="13"/>
      <c r="AI35" s="13"/>
      <c r="AJ35" s="13"/>
    </row>
    <row r="36" spans="4:36">
      <c r="D36" s="44" t="s">
        <v>15</v>
      </c>
      <c r="E36" s="134">
        <f>P19</f>
        <v>440000</v>
      </c>
      <c r="I36" s="18"/>
      <c r="AD36" s="13"/>
      <c r="AE36" s="13"/>
      <c r="AF36" s="13"/>
      <c r="AG36" s="13"/>
      <c r="AH36" s="13"/>
      <c r="AI36" s="13"/>
      <c r="AJ36" s="13"/>
    </row>
    <row r="37" spans="4:36">
      <c r="D37" s="128" t="s">
        <v>16</v>
      </c>
      <c r="E37" s="133">
        <f>Q19</f>
        <v>355000</v>
      </c>
    </row>
    <row r="38" spans="4:36">
      <c r="D38" s="127" t="s">
        <v>17</v>
      </c>
      <c r="E38" s="132">
        <f>R19</f>
        <v>110000</v>
      </c>
    </row>
    <row r="39" spans="4:36">
      <c r="D39" s="126" t="s">
        <v>18</v>
      </c>
      <c r="E39" s="131">
        <f>S19</f>
        <v>0</v>
      </c>
    </row>
    <row r="40" spans="4:36">
      <c r="D40" s="125" t="s">
        <v>19</v>
      </c>
      <c r="E40" s="130">
        <f>T19</f>
        <v>180000</v>
      </c>
    </row>
    <row r="41" spans="4:36">
      <c r="D41" s="124" t="s">
        <v>20</v>
      </c>
      <c r="E41" s="129">
        <f>U19</f>
        <v>350000</v>
      </c>
    </row>
    <row r="42" spans="4:36">
      <c r="D42" s="44" t="str">
        <f>D30</f>
        <v>Celkem za oblast B</v>
      </c>
      <c r="E42" s="135">
        <f>SUM(E36:E41)</f>
        <v>1435000</v>
      </c>
    </row>
  </sheetData>
  <sheetProtection algorithmName="SHA-512" hashValue="aKMD1sWiLrkGh4/VNN/IFYX0yib5kQxV5uLUDlU3o0TgQeuV3BCDzDwYyY3udhfqM7dZPrFPsZ2cqG1FMZf4GA==" saltValue="aiZ4qWzG1ioDvkzjRT23ww==" spinCount="100000" sheet="1" objects="1" scenarios="1"/>
  <autoFilter ref="A2:AK19" xr:uid="{00000000-0009-0000-0000-00000100000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autoFilter>
  <mergeCells count="18">
    <mergeCell ref="P1:AB1"/>
    <mergeCell ref="W2:AB2"/>
    <mergeCell ref="A2:A3"/>
    <mergeCell ref="D2:D3"/>
    <mergeCell ref="E2:E3"/>
    <mergeCell ref="G2:G3"/>
    <mergeCell ref="C2:C3"/>
    <mergeCell ref="G21:H21"/>
    <mergeCell ref="B2:B3"/>
    <mergeCell ref="C16:C18"/>
    <mergeCell ref="P2:U2"/>
    <mergeCell ref="J2:O2"/>
    <mergeCell ref="H2:H3"/>
    <mergeCell ref="I2:I3"/>
    <mergeCell ref="C5:C9"/>
    <mergeCell ref="C11:C12"/>
    <mergeCell ref="F2:F3"/>
    <mergeCell ref="D16:D17"/>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40"/>
  <sheetViews>
    <sheetView showGridLines="0" topLeftCell="C1" zoomScale="60" zoomScaleNormal="60" workbookViewId="0">
      <pane ySplit="3" topLeftCell="A21" activePane="bottomLeft" state="frozen"/>
      <selection activeCell="M7" sqref="M7"/>
      <selection pane="bottomLeft" activeCell="J1" sqref="J1:AL1048576"/>
    </sheetView>
  </sheetViews>
  <sheetFormatPr defaultColWidth="8.6640625" defaultRowHeight="18" outlineLevelCol="1"/>
  <cols>
    <col min="1" max="2" width="10.75" style="6" customWidth="1"/>
    <col min="3" max="3" width="27.33203125" style="6" customWidth="1"/>
    <col min="4" max="4" width="43.33203125" style="6" customWidth="1"/>
    <col min="5" max="5" width="16.33203125" style="6" customWidth="1"/>
    <col min="6" max="6" width="44.75" style="6" customWidth="1"/>
    <col min="7" max="8" width="12.33203125" style="6" customWidth="1"/>
    <col min="9" max="9" width="12.33203125" style="18" customWidth="1"/>
    <col min="10" max="15" width="25.75" style="6" hidden="1" customWidth="1"/>
    <col min="16" max="21" width="11" style="18" hidden="1" customWidth="1"/>
    <col min="22" max="22" width="3.6640625" style="18" hidden="1" customWidth="1"/>
    <col min="23" max="28" width="11.1640625" style="18" hidden="1" customWidth="1"/>
    <col min="29" max="29" width="20.1640625" style="6" hidden="1" customWidth="1"/>
    <col min="30" max="36" width="10.75" style="4" hidden="1" customWidth="1" outlineLevel="1"/>
    <col min="37" max="37" width="0" style="6" hidden="1" customWidth="1" collapsed="1"/>
    <col min="38" max="38" width="0" style="6" hidden="1" customWidth="1"/>
    <col min="39" max="16384" width="8.6640625" style="6"/>
  </cols>
  <sheetData>
    <row r="1" spans="1:36" ht="74.25" customHeight="1">
      <c r="A1" s="16" t="s">
        <v>193</v>
      </c>
      <c r="B1" s="16"/>
      <c r="C1" s="16"/>
      <c r="D1" s="16" t="s">
        <v>194</v>
      </c>
      <c r="P1" s="196" t="s">
        <v>2</v>
      </c>
      <c r="Q1" s="196"/>
      <c r="R1" s="196"/>
      <c r="S1" s="196"/>
      <c r="T1" s="196"/>
      <c r="U1" s="196"/>
      <c r="V1" s="196"/>
      <c r="W1" s="196"/>
      <c r="X1" s="196"/>
      <c r="Y1" s="196"/>
      <c r="Z1" s="196"/>
      <c r="AA1" s="196"/>
      <c r="AB1" s="196"/>
    </row>
    <row r="2" spans="1:36" ht="58.5" customHeight="1">
      <c r="A2" s="192" t="s">
        <v>3</v>
      </c>
      <c r="B2" s="188" t="s">
        <v>4</v>
      </c>
      <c r="C2" s="188" t="s">
        <v>5</v>
      </c>
      <c r="D2" s="192" t="s">
        <v>6</v>
      </c>
      <c r="E2" s="188" t="s">
        <v>7</v>
      </c>
      <c r="F2" s="188" t="s">
        <v>8</v>
      </c>
      <c r="G2" s="188" t="s">
        <v>9</v>
      </c>
      <c r="H2" s="188" t="s">
        <v>10</v>
      </c>
      <c r="I2" s="193" t="s">
        <v>153</v>
      </c>
      <c r="J2" s="188" t="s">
        <v>12</v>
      </c>
      <c r="K2" s="188"/>
      <c r="L2" s="188"/>
      <c r="M2" s="188"/>
      <c r="N2" s="188"/>
      <c r="O2" s="188"/>
      <c r="P2" s="193" t="s">
        <v>13</v>
      </c>
      <c r="Q2" s="193"/>
      <c r="R2" s="193"/>
      <c r="S2" s="193"/>
      <c r="T2" s="193"/>
      <c r="U2" s="193"/>
      <c r="W2" s="193" t="s">
        <v>14</v>
      </c>
      <c r="X2" s="193"/>
      <c r="Y2" s="193"/>
      <c r="Z2" s="193"/>
      <c r="AA2" s="193"/>
      <c r="AB2" s="193"/>
    </row>
    <row r="3" spans="1:36" ht="27" customHeight="1">
      <c r="A3" s="192"/>
      <c r="B3" s="188"/>
      <c r="C3" s="188"/>
      <c r="D3" s="192"/>
      <c r="E3" s="188"/>
      <c r="F3" s="188"/>
      <c r="G3" s="188"/>
      <c r="H3" s="188"/>
      <c r="I3" s="193"/>
      <c r="J3" s="15" t="s">
        <v>15</v>
      </c>
      <c r="K3" s="15" t="s">
        <v>16</v>
      </c>
      <c r="L3" s="15" t="s">
        <v>17</v>
      </c>
      <c r="M3" s="15" t="s">
        <v>18</v>
      </c>
      <c r="N3" s="15" t="s">
        <v>19</v>
      </c>
      <c r="O3" s="15" t="s">
        <v>20</v>
      </c>
      <c r="P3" s="57" t="str">
        <f>J3</f>
        <v>REK</v>
      </c>
      <c r="Q3" s="57" t="str">
        <f t="shared" ref="Q3:U3" si="0">K3</f>
        <v>OPF</v>
      </c>
      <c r="R3" s="57" t="str">
        <f t="shared" si="0"/>
        <v>FPF</v>
      </c>
      <c r="S3" s="57" t="str">
        <f t="shared" si="0"/>
        <v>FVP</v>
      </c>
      <c r="T3" s="57" t="str">
        <f t="shared" si="0"/>
        <v>MÚ</v>
      </c>
      <c r="U3" s="57" t="str">
        <f t="shared" si="0"/>
        <v>FÚ</v>
      </c>
      <c r="V3" s="50"/>
      <c r="W3" s="57" t="str">
        <f>P3</f>
        <v>REK</v>
      </c>
      <c r="X3" s="57" t="str">
        <f t="shared" ref="X3:AB3" si="1">Q3</f>
        <v>OPF</v>
      </c>
      <c r="Y3" s="57" t="str">
        <f t="shared" si="1"/>
        <v>FPF</v>
      </c>
      <c r="Z3" s="57" t="str">
        <f t="shared" si="1"/>
        <v>FVP</v>
      </c>
      <c r="AA3" s="57" t="str">
        <f t="shared" si="1"/>
        <v>MÚ</v>
      </c>
      <c r="AB3" s="57" t="str">
        <f t="shared" si="1"/>
        <v>FÚ</v>
      </c>
      <c r="AD3" s="54">
        <v>1</v>
      </c>
      <c r="AE3" s="54">
        <v>2</v>
      </c>
      <c r="AF3" s="54">
        <v>3</v>
      </c>
      <c r="AG3" s="54">
        <v>5</v>
      </c>
      <c r="AH3" s="54">
        <v>6</v>
      </c>
      <c r="AI3" s="54">
        <v>7</v>
      </c>
      <c r="AJ3" s="54">
        <v>8</v>
      </c>
    </row>
    <row r="4" spans="1:36" ht="30.75" customHeight="1">
      <c r="A4" s="14" t="s">
        <v>195</v>
      </c>
      <c r="B4" s="14"/>
      <c r="C4" s="14"/>
      <c r="D4" s="14" t="s">
        <v>196</v>
      </c>
      <c r="E4" s="14"/>
      <c r="F4" s="14"/>
      <c r="G4" s="14"/>
      <c r="H4" s="14"/>
      <c r="I4" s="19"/>
      <c r="J4" s="14"/>
      <c r="K4" s="14"/>
      <c r="L4" s="14"/>
      <c r="M4" s="14"/>
      <c r="N4" s="14"/>
      <c r="O4" s="14"/>
      <c r="P4" s="52"/>
      <c r="Q4" s="52"/>
      <c r="R4" s="52"/>
      <c r="S4" s="52"/>
      <c r="T4" s="52"/>
      <c r="U4" s="52"/>
      <c r="W4" s="52"/>
      <c r="X4" s="52"/>
      <c r="Y4" s="52"/>
      <c r="Z4" s="52"/>
      <c r="AA4" s="52"/>
      <c r="AB4" s="52"/>
      <c r="AD4" s="56"/>
      <c r="AE4" s="56"/>
      <c r="AF4" s="56"/>
      <c r="AG4" s="56"/>
      <c r="AH4" s="56"/>
      <c r="AI4" s="56"/>
      <c r="AJ4" s="56"/>
    </row>
    <row r="5" spans="1:36" ht="252">
      <c r="A5" s="34" t="s">
        <v>195</v>
      </c>
      <c r="B5" s="33" t="s">
        <v>129</v>
      </c>
      <c r="C5" s="194" t="s">
        <v>197</v>
      </c>
      <c r="D5" s="34" t="s">
        <v>198</v>
      </c>
      <c r="E5" s="33" t="s">
        <v>67</v>
      </c>
      <c r="F5" s="175" t="s">
        <v>199</v>
      </c>
      <c r="G5" s="33" t="s">
        <v>29</v>
      </c>
      <c r="H5" s="33">
        <v>8</v>
      </c>
      <c r="I5" s="46">
        <f>SUM(P5:U5)</f>
        <v>770000</v>
      </c>
      <c r="J5" s="175" t="s">
        <v>200</v>
      </c>
      <c r="K5" s="33"/>
      <c r="L5" s="34" t="s">
        <v>201</v>
      </c>
      <c r="M5" s="34" t="s">
        <v>202</v>
      </c>
      <c r="N5" s="33"/>
      <c r="O5" s="33"/>
      <c r="P5" s="46">
        <v>320000</v>
      </c>
      <c r="Q5" s="46">
        <v>0</v>
      </c>
      <c r="R5" s="46">
        <v>250000</v>
      </c>
      <c r="S5" s="46">
        <v>200000</v>
      </c>
      <c r="T5" s="46">
        <v>0</v>
      </c>
      <c r="U5" s="46">
        <v>0</v>
      </c>
      <c r="W5" s="46">
        <v>0</v>
      </c>
      <c r="X5" s="46">
        <v>0</v>
      </c>
      <c r="Y5" s="46">
        <v>0</v>
      </c>
      <c r="Z5" s="46">
        <v>0</v>
      </c>
      <c r="AA5" s="46">
        <v>0</v>
      </c>
      <c r="AB5" s="46">
        <v>0</v>
      </c>
      <c r="AD5" s="55">
        <f>IF($H5=AD$3,$I5,0)</f>
        <v>0</v>
      </c>
      <c r="AE5" s="55">
        <f t="shared" ref="AE5:AJ16" si="2">IF($H5=AE$3,$I5,0)</f>
        <v>0</v>
      </c>
      <c r="AF5" s="55">
        <f t="shared" si="2"/>
        <v>0</v>
      </c>
      <c r="AG5" s="55">
        <f t="shared" si="2"/>
        <v>0</v>
      </c>
      <c r="AH5" s="55">
        <f t="shared" si="2"/>
        <v>0</v>
      </c>
      <c r="AI5" s="55">
        <f t="shared" si="2"/>
        <v>0</v>
      </c>
      <c r="AJ5" s="55">
        <f t="shared" si="2"/>
        <v>770000</v>
      </c>
    </row>
    <row r="6" spans="1:36" ht="54">
      <c r="A6" s="34" t="s">
        <v>195</v>
      </c>
      <c r="B6" s="33" t="s">
        <v>129</v>
      </c>
      <c r="C6" s="195"/>
      <c r="D6" s="34" t="s">
        <v>203</v>
      </c>
      <c r="E6" s="33" t="s">
        <v>67</v>
      </c>
      <c r="F6" s="175" t="s">
        <v>204</v>
      </c>
      <c r="G6" s="33" t="s">
        <v>43</v>
      </c>
      <c r="H6" s="33">
        <v>8</v>
      </c>
      <c r="I6" s="46">
        <f>SUM(P6:U6)</f>
        <v>0</v>
      </c>
      <c r="J6" s="175" t="s">
        <v>205</v>
      </c>
      <c r="K6" s="33"/>
      <c r="L6" s="33"/>
      <c r="M6" s="33"/>
      <c r="N6" s="33"/>
      <c r="O6" s="33"/>
      <c r="P6" s="46">
        <v>0</v>
      </c>
      <c r="Q6" s="46">
        <v>0</v>
      </c>
      <c r="R6" s="46">
        <v>0</v>
      </c>
      <c r="S6" s="46">
        <v>0</v>
      </c>
      <c r="T6" s="46">
        <v>0</v>
      </c>
      <c r="U6" s="46">
        <v>0</v>
      </c>
      <c r="W6" s="46">
        <v>0</v>
      </c>
      <c r="X6" s="46">
        <v>0</v>
      </c>
      <c r="Y6" s="46">
        <v>0</v>
      </c>
      <c r="Z6" s="46">
        <v>0</v>
      </c>
      <c r="AA6" s="46">
        <v>0</v>
      </c>
      <c r="AB6" s="46">
        <v>0</v>
      </c>
      <c r="AD6" s="55">
        <f t="shared" ref="AD6:AD16" si="3">IF($H6=AD$3,$I6,0)</f>
        <v>0</v>
      </c>
      <c r="AE6" s="55">
        <f t="shared" si="2"/>
        <v>0</v>
      </c>
      <c r="AF6" s="55">
        <f t="shared" si="2"/>
        <v>0</v>
      </c>
      <c r="AG6" s="55">
        <f t="shared" si="2"/>
        <v>0</v>
      </c>
      <c r="AH6" s="55">
        <f t="shared" si="2"/>
        <v>0</v>
      </c>
      <c r="AI6" s="55">
        <f t="shared" si="2"/>
        <v>0</v>
      </c>
      <c r="AJ6" s="55">
        <f t="shared" si="2"/>
        <v>0</v>
      </c>
    </row>
    <row r="7" spans="1:36" ht="24" customHeight="1">
      <c r="A7" s="14" t="s">
        <v>206</v>
      </c>
      <c r="B7" s="14"/>
      <c r="C7" s="14"/>
      <c r="D7" s="14" t="s">
        <v>207</v>
      </c>
      <c r="E7" s="14"/>
      <c r="F7" s="14"/>
      <c r="G7" s="14"/>
      <c r="H7" s="14"/>
      <c r="I7" s="69"/>
      <c r="J7" s="70"/>
      <c r="K7" s="70"/>
      <c r="L7" s="70"/>
      <c r="M7" s="70"/>
      <c r="N7" s="70"/>
      <c r="O7" s="70"/>
      <c r="P7" s="75"/>
      <c r="Q7" s="69"/>
      <c r="R7" s="69"/>
      <c r="S7" s="69"/>
      <c r="T7" s="69"/>
      <c r="U7" s="69"/>
      <c r="W7" s="75"/>
      <c r="X7" s="69"/>
      <c r="Y7" s="69"/>
      <c r="Z7" s="69"/>
      <c r="AA7" s="69"/>
      <c r="AB7" s="69"/>
      <c r="AD7" s="56">
        <f t="shared" si="3"/>
        <v>0</v>
      </c>
      <c r="AE7" s="56">
        <f t="shared" si="2"/>
        <v>0</v>
      </c>
      <c r="AF7" s="56">
        <f t="shared" si="2"/>
        <v>0</v>
      </c>
      <c r="AG7" s="56">
        <f t="shared" si="2"/>
        <v>0</v>
      </c>
      <c r="AH7" s="56">
        <f t="shared" si="2"/>
        <v>0</v>
      </c>
      <c r="AI7" s="56">
        <f t="shared" si="2"/>
        <v>0</v>
      </c>
      <c r="AJ7" s="56">
        <f t="shared" si="2"/>
        <v>0</v>
      </c>
    </row>
    <row r="8" spans="1:36" ht="353.25" customHeight="1">
      <c r="A8" s="20" t="s">
        <v>206</v>
      </c>
      <c r="B8" s="20" t="s">
        <v>129</v>
      </c>
      <c r="C8" s="189" t="s">
        <v>208</v>
      </c>
      <c r="D8" s="21" t="s">
        <v>209</v>
      </c>
      <c r="E8" s="33" t="s">
        <v>67</v>
      </c>
      <c r="F8" s="34" t="s">
        <v>210</v>
      </c>
      <c r="G8" s="20" t="s">
        <v>29</v>
      </c>
      <c r="H8" s="20">
        <v>8</v>
      </c>
      <c r="I8" s="46">
        <f t="shared" ref="I8:I16" si="4">SUM(P8:U8)</f>
        <v>40000</v>
      </c>
      <c r="J8" s="33"/>
      <c r="K8" s="34" t="s">
        <v>211</v>
      </c>
      <c r="L8" s="33"/>
      <c r="M8" s="34" t="s">
        <v>212</v>
      </c>
      <c r="N8" s="33"/>
      <c r="O8" s="33"/>
      <c r="P8" s="46">
        <v>0</v>
      </c>
      <c r="Q8" s="46">
        <v>10000</v>
      </c>
      <c r="R8" s="46">
        <v>0</v>
      </c>
      <c r="S8" s="46">
        <v>30000</v>
      </c>
      <c r="T8" s="46">
        <v>0</v>
      </c>
      <c r="U8" s="46">
        <v>0</v>
      </c>
      <c r="W8" s="46">
        <v>0</v>
      </c>
      <c r="X8" s="46">
        <v>0</v>
      </c>
      <c r="Y8" s="46">
        <v>0</v>
      </c>
      <c r="Z8" s="46">
        <v>0</v>
      </c>
      <c r="AA8" s="46">
        <v>0</v>
      </c>
      <c r="AB8" s="46">
        <v>0</v>
      </c>
      <c r="AD8" s="55">
        <f t="shared" si="3"/>
        <v>0</v>
      </c>
      <c r="AE8" s="55">
        <f t="shared" si="2"/>
        <v>0</v>
      </c>
      <c r="AF8" s="55">
        <f t="shared" si="2"/>
        <v>0</v>
      </c>
      <c r="AG8" s="55">
        <f t="shared" si="2"/>
        <v>0</v>
      </c>
      <c r="AH8" s="55">
        <f t="shared" si="2"/>
        <v>0</v>
      </c>
      <c r="AI8" s="55">
        <f t="shared" si="2"/>
        <v>0</v>
      </c>
      <c r="AJ8" s="55">
        <f t="shared" si="2"/>
        <v>40000</v>
      </c>
    </row>
    <row r="9" spans="1:36" ht="212.25" customHeight="1">
      <c r="A9" s="20" t="s">
        <v>206</v>
      </c>
      <c r="B9" s="20" t="s">
        <v>129</v>
      </c>
      <c r="C9" s="189"/>
      <c r="D9" s="34" t="s">
        <v>213</v>
      </c>
      <c r="E9" s="33" t="s">
        <v>67</v>
      </c>
      <c r="F9" s="175" t="s">
        <v>214</v>
      </c>
      <c r="G9" s="20" t="s">
        <v>29</v>
      </c>
      <c r="H9" s="20">
        <v>8</v>
      </c>
      <c r="I9" s="46">
        <f>SUM(P9:U9)</f>
        <v>450000</v>
      </c>
      <c r="J9" s="175" t="s">
        <v>215</v>
      </c>
      <c r="K9" s="33"/>
      <c r="L9" s="34"/>
      <c r="M9" s="34" t="s">
        <v>216</v>
      </c>
      <c r="N9" s="33"/>
      <c r="O9" s="33"/>
      <c r="P9" s="48">
        <v>400000</v>
      </c>
      <c r="Q9" s="46">
        <v>0</v>
      </c>
      <c r="R9" s="46">
        <v>0</v>
      </c>
      <c r="S9" s="46">
        <v>50000</v>
      </c>
      <c r="T9" s="46">
        <v>0</v>
      </c>
      <c r="U9" s="46">
        <v>0</v>
      </c>
      <c r="W9" s="46">
        <v>0</v>
      </c>
      <c r="X9" s="46">
        <v>0</v>
      </c>
      <c r="Y9" s="46">
        <v>0</v>
      </c>
      <c r="Z9" s="46">
        <v>0</v>
      </c>
      <c r="AA9" s="46">
        <v>0</v>
      </c>
      <c r="AB9" s="46">
        <v>0</v>
      </c>
      <c r="AD9" s="55">
        <f t="shared" si="3"/>
        <v>0</v>
      </c>
      <c r="AE9" s="55">
        <f t="shared" si="2"/>
        <v>0</v>
      </c>
      <c r="AF9" s="55">
        <f t="shared" si="2"/>
        <v>0</v>
      </c>
      <c r="AG9" s="55">
        <f t="shared" si="2"/>
        <v>0</v>
      </c>
      <c r="AH9" s="55">
        <f t="shared" si="2"/>
        <v>0</v>
      </c>
      <c r="AI9" s="55">
        <f t="shared" si="2"/>
        <v>0</v>
      </c>
      <c r="AJ9" s="55">
        <f t="shared" si="2"/>
        <v>450000</v>
      </c>
    </row>
    <row r="10" spans="1:36" ht="24" customHeight="1">
      <c r="A10" s="14" t="s">
        <v>217</v>
      </c>
      <c r="B10" s="14"/>
      <c r="C10" s="14"/>
      <c r="D10" s="14" t="s">
        <v>218</v>
      </c>
      <c r="E10" s="14"/>
      <c r="F10" s="14"/>
      <c r="G10" s="14"/>
      <c r="H10" s="14"/>
      <c r="I10" s="69"/>
      <c r="J10" s="70"/>
      <c r="K10" s="70"/>
      <c r="L10" s="70"/>
      <c r="M10" s="70"/>
      <c r="N10" s="70"/>
      <c r="O10" s="70"/>
      <c r="P10" s="75"/>
      <c r="Q10" s="69"/>
      <c r="R10" s="69"/>
      <c r="S10" s="69"/>
      <c r="T10" s="69"/>
      <c r="U10" s="69"/>
      <c r="W10" s="75"/>
      <c r="X10" s="69"/>
      <c r="Y10" s="69"/>
      <c r="Z10" s="69"/>
      <c r="AA10" s="69"/>
      <c r="AB10" s="69"/>
      <c r="AD10" s="56">
        <f t="shared" si="3"/>
        <v>0</v>
      </c>
      <c r="AE10" s="56">
        <f t="shared" si="2"/>
        <v>0</v>
      </c>
      <c r="AF10" s="56">
        <f t="shared" si="2"/>
        <v>0</v>
      </c>
      <c r="AG10" s="56">
        <f t="shared" si="2"/>
        <v>0</v>
      </c>
      <c r="AH10" s="56">
        <f t="shared" si="2"/>
        <v>0</v>
      </c>
      <c r="AI10" s="56">
        <f t="shared" si="2"/>
        <v>0</v>
      </c>
      <c r="AJ10" s="56">
        <f t="shared" si="2"/>
        <v>0</v>
      </c>
    </row>
    <row r="11" spans="1:36" ht="351.75" customHeight="1">
      <c r="A11" s="20" t="s">
        <v>217</v>
      </c>
      <c r="B11" s="20" t="s">
        <v>129</v>
      </c>
      <c r="C11" s="189" t="s">
        <v>219</v>
      </c>
      <c r="D11" s="33" t="s">
        <v>220</v>
      </c>
      <c r="E11" s="20" t="s">
        <v>27</v>
      </c>
      <c r="F11" s="31" t="s">
        <v>221</v>
      </c>
      <c r="G11" s="20" t="s">
        <v>29</v>
      </c>
      <c r="H11" s="20">
        <v>8</v>
      </c>
      <c r="I11" s="46">
        <f t="shared" si="4"/>
        <v>670000</v>
      </c>
      <c r="J11" s="72" t="s">
        <v>577</v>
      </c>
      <c r="K11" s="72" t="s">
        <v>222</v>
      </c>
      <c r="L11" s="33"/>
      <c r="M11" s="175" t="s">
        <v>223</v>
      </c>
      <c r="N11" s="33"/>
      <c r="O11" s="33"/>
      <c r="P11" s="46">
        <v>400000</v>
      </c>
      <c r="Q11" s="46">
        <v>250000</v>
      </c>
      <c r="R11" s="46">
        <v>0</v>
      </c>
      <c r="S11" s="46">
        <v>20000</v>
      </c>
      <c r="T11" s="46">
        <v>0</v>
      </c>
      <c r="U11" s="46">
        <v>0</v>
      </c>
      <c r="W11" s="46">
        <v>0</v>
      </c>
      <c r="X11" s="46">
        <v>0</v>
      </c>
      <c r="Y11" s="46">
        <v>0</v>
      </c>
      <c r="Z11" s="46">
        <v>0</v>
      </c>
      <c r="AA11" s="46">
        <v>0</v>
      </c>
      <c r="AB11" s="46">
        <v>0</v>
      </c>
      <c r="AD11" s="55">
        <f t="shared" si="3"/>
        <v>0</v>
      </c>
      <c r="AE11" s="55">
        <f t="shared" si="2"/>
        <v>0</v>
      </c>
      <c r="AF11" s="55">
        <f t="shared" si="2"/>
        <v>0</v>
      </c>
      <c r="AG11" s="55">
        <f t="shared" si="2"/>
        <v>0</v>
      </c>
      <c r="AH11" s="55">
        <f t="shared" si="2"/>
        <v>0</v>
      </c>
      <c r="AI11" s="55">
        <f t="shared" si="2"/>
        <v>0</v>
      </c>
      <c r="AJ11" s="55">
        <f t="shared" si="2"/>
        <v>670000</v>
      </c>
    </row>
    <row r="12" spans="1:36" ht="36" hidden="1">
      <c r="A12" s="20" t="s">
        <v>217</v>
      </c>
      <c r="B12" s="20"/>
      <c r="C12" s="189"/>
      <c r="D12" s="34" t="s">
        <v>224</v>
      </c>
      <c r="E12" s="20" t="s">
        <v>27</v>
      </c>
      <c r="F12" s="21"/>
      <c r="G12" s="33" t="s">
        <v>43</v>
      </c>
      <c r="H12" s="20">
        <v>2</v>
      </c>
      <c r="I12" s="46">
        <f t="shared" si="4"/>
        <v>0</v>
      </c>
      <c r="J12" s="34"/>
      <c r="K12" s="72"/>
      <c r="L12" s="33"/>
      <c r="M12" s="34"/>
      <c r="N12" s="33"/>
      <c r="O12" s="33"/>
      <c r="P12" s="46">
        <v>0</v>
      </c>
      <c r="Q12" s="46">
        <v>0</v>
      </c>
      <c r="R12" s="46">
        <v>0</v>
      </c>
      <c r="S12" s="46">
        <v>0</v>
      </c>
      <c r="T12" s="46">
        <v>0</v>
      </c>
      <c r="U12" s="46">
        <v>0</v>
      </c>
      <c r="W12" s="46">
        <v>0</v>
      </c>
      <c r="X12" s="46">
        <v>0</v>
      </c>
      <c r="Y12" s="46">
        <v>0</v>
      </c>
      <c r="Z12" s="46">
        <v>0</v>
      </c>
      <c r="AA12" s="46">
        <v>0</v>
      </c>
      <c r="AB12" s="46">
        <v>0</v>
      </c>
      <c r="AD12" s="55">
        <f t="shared" si="3"/>
        <v>0</v>
      </c>
      <c r="AE12" s="55">
        <f t="shared" si="2"/>
        <v>0</v>
      </c>
      <c r="AF12" s="55">
        <f t="shared" si="2"/>
        <v>0</v>
      </c>
      <c r="AG12" s="55">
        <f t="shared" si="2"/>
        <v>0</v>
      </c>
      <c r="AH12" s="55">
        <f t="shared" si="2"/>
        <v>0</v>
      </c>
      <c r="AI12" s="55">
        <f t="shared" si="2"/>
        <v>0</v>
      </c>
      <c r="AJ12" s="55">
        <f t="shared" si="2"/>
        <v>0</v>
      </c>
    </row>
    <row r="13" spans="1:36" ht="27" hidden="1" customHeight="1">
      <c r="A13" s="20" t="s">
        <v>217</v>
      </c>
      <c r="B13" s="20"/>
      <c r="C13" s="189"/>
      <c r="D13" s="33" t="s">
        <v>225</v>
      </c>
      <c r="E13" s="20" t="s">
        <v>27</v>
      </c>
      <c r="F13" s="21"/>
      <c r="G13" s="33" t="s">
        <v>43</v>
      </c>
      <c r="H13" s="20">
        <v>2</v>
      </c>
      <c r="I13" s="46">
        <f t="shared" si="4"/>
        <v>0</v>
      </c>
      <c r="J13" s="34"/>
      <c r="K13" s="72"/>
      <c r="L13" s="33"/>
      <c r="M13" s="34"/>
      <c r="N13" s="33"/>
      <c r="O13" s="33"/>
      <c r="P13" s="46">
        <v>0</v>
      </c>
      <c r="Q13" s="46">
        <v>0</v>
      </c>
      <c r="R13" s="46">
        <v>0</v>
      </c>
      <c r="S13" s="46">
        <v>0</v>
      </c>
      <c r="T13" s="46">
        <v>0</v>
      </c>
      <c r="U13" s="46">
        <v>0</v>
      </c>
      <c r="W13" s="46">
        <v>0</v>
      </c>
      <c r="X13" s="46">
        <v>0</v>
      </c>
      <c r="Y13" s="46">
        <v>0</v>
      </c>
      <c r="Z13" s="46">
        <v>0</v>
      </c>
      <c r="AA13" s="46">
        <v>0</v>
      </c>
      <c r="AB13" s="46">
        <v>0</v>
      </c>
      <c r="AD13" s="55">
        <f t="shared" si="3"/>
        <v>0</v>
      </c>
      <c r="AE13" s="55">
        <f t="shared" si="2"/>
        <v>0</v>
      </c>
      <c r="AF13" s="55">
        <f t="shared" si="2"/>
        <v>0</v>
      </c>
      <c r="AG13" s="55">
        <f t="shared" si="2"/>
        <v>0</v>
      </c>
      <c r="AH13" s="55">
        <f t="shared" si="2"/>
        <v>0</v>
      </c>
      <c r="AI13" s="55">
        <f t="shared" si="2"/>
        <v>0</v>
      </c>
      <c r="AJ13" s="55">
        <f t="shared" si="2"/>
        <v>0</v>
      </c>
    </row>
    <row r="14" spans="1:36" ht="27" hidden="1" customHeight="1">
      <c r="A14" s="20" t="s">
        <v>217</v>
      </c>
      <c r="B14" s="20" t="s">
        <v>110</v>
      </c>
      <c r="C14" s="190"/>
      <c r="D14" s="22" t="s">
        <v>226</v>
      </c>
      <c r="E14" s="20" t="s">
        <v>27</v>
      </c>
      <c r="F14" s="73"/>
      <c r="G14" s="33" t="s">
        <v>43</v>
      </c>
      <c r="H14" s="22">
        <v>2</v>
      </c>
      <c r="I14" s="46">
        <f t="shared" si="4"/>
        <v>0</v>
      </c>
      <c r="J14" s="33"/>
      <c r="K14" s="21"/>
      <c r="L14" s="33"/>
      <c r="M14" s="34"/>
      <c r="N14" s="33"/>
      <c r="O14" s="33"/>
      <c r="P14" s="46">
        <v>0</v>
      </c>
      <c r="Q14" s="46">
        <v>0</v>
      </c>
      <c r="R14" s="46">
        <v>0</v>
      </c>
      <c r="S14" s="46">
        <v>0</v>
      </c>
      <c r="T14" s="46">
        <v>0</v>
      </c>
      <c r="U14" s="46">
        <v>0</v>
      </c>
      <c r="W14" s="46">
        <v>0</v>
      </c>
      <c r="X14" s="46">
        <v>0</v>
      </c>
      <c r="Y14" s="46">
        <v>0</v>
      </c>
      <c r="Z14" s="46">
        <v>0</v>
      </c>
      <c r="AA14" s="46">
        <v>0</v>
      </c>
      <c r="AB14" s="46">
        <v>0</v>
      </c>
      <c r="AD14" s="55">
        <f t="shared" si="3"/>
        <v>0</v>
      </c>
      <c r="AE14" s="55">
        <f t="shared" si="2"/>
        <v>0</v>
      </c>
      <c r="AF14" s="55">
        <f t="shared" si="2"/>
        <v>0</v>
      </c>
      <c r="AG14" s="55">
        <f t="shared" si="2"/>
        <v>0</v>
      </c>
      <c r="AH14" s="55">
        <f t="shared" si="2"/>
        <v>0</v>
      </c>
      <c r="AI14" s="55">
        <f t="shared" si="2"/>
        <v>0</v>
      </c>
      <c r="AJ14" s="55">
        <f t="shared" si="2"/>
        <v>0</v>
      </c>
    </row>
    <row r="15" spans="1:36" ht="24" customHeight="1">
      <c r="A15" s="14" t="s">
        <v>227</v>
      </c>
      <c r="B15" s="14"/>
      <c r="C15" s="14"/>
      <c r="D15" s="14" t="s">
        <v>228</v>
      </c>
      <c r="E15" s="14"/>
      <c r="F15" s="14"/>
      <c r="G15" s="14"/>
      <c r="H15" s="14"/>
      <c r="I15" s="69"/>
      <c r="J15" s="70"/>
      <c r="K15" s="70"/>
      <c r="L15" s="70"/>
      <c r="M15" s="70"/>
      <c r="N15" s="70"/>
      <c r="O15" s="70"/>
      <c r="P15" s="75"/>
      <c r="Q15" s="69"/>
      <c r="R15" s="69"/>
      <c r="S15" s="69"/>
      <c r="T15" s="69"/>
      <c r="U15" s="69"/>
      <c r="W15" s="75"/>
      <c r="X15" s="69"/>
      <c r="Y15" s="69"/>
      <c r="Z15" s="69"/>
      <c r="AA15" s="69"/>
      <c r="AB15" s="69"/>
      <c r="AD15" s="56">
        <f t="shared" si="3"/>
        <v>0</v>
      </c>
      <c r="AE15" s="56">
        <f t="shared" si="2"/>
        <v>0</v>
      </c>
      <c r="AF15" s="56">
        <f t="shared" si="2"/>
        <v>0</v>
      </c>
      <c r="AG15" s="56">
        <f t="shared" si="2"/>
        <v>0</v>
      </c>
      <c r="AH15" s="56">
        <f t="shared" si="2"/>
        <v>0</v>
      </c>
      <c r="AI15" s="56">
        <f t="shared" si="2"/>
        <v>0</v>
      </c>
      <c r="AJ15" s="56">
        <f t="shared" si="2"/>
        <v>0</v>
      </c>
    </row>
    <row r="16" spans="1:36" ht="366" customHeight="1">
      <c r="A16" s="20" t="s">
        <v>227</v>
      </c>
      <c r="B16" s="20" t="s">
        <v>229</v>
      </c>
      <c r="C16" s="21" t="s">
        <v>230</v>
      </c>
      <c r="D16" s="28" t="s">
        <v>231</v>
      </c>
      <c r="E16" s="33" t="s">
        <v>67</v>
      </c>
      <c r="F16" s="178" t="s">
        <v>232</v>
      </c>
      <c r="G16" s="20" t="s">
        <v>29</v>
      </c>
      <c r="H16" s="22">
        <v>1</v>
      </c>
      <c r="I16" s="46">
        <f t="shared" si="4"/>
        <v>700000</v>
      </c>
      <c r="J16" s="34" t="s">
        <v>233</v>
      </c>
      <c r="K16" s="175" t="s">
        <v>234</v>
      </c>
      <c r="L16" s="34"/>
      <c r="M16" s="175" t="s">
        <v>235</v>
      </c>
      <c r="N16" s="33"/>
      <c r="O16" s="33"/>
      <c r="P16" s="46">
        <v>200000</v>
      </c>
      <c r="Q16" s="46">
        <v>300000</v>
      </c>
      <c r="R16" s="46">
        <v>0</v>
      </c>
      <c r="S16" s="46">
        <v>200000</v>
      </c>
      <c r="T16" s="46">
        <v>0</v>
      </c>
      <c r="U16" s="46">
        <v>0</v>
      </c>
      <c r="W16" s="46">
        <v>0</v>
      </c>
      <c r="X16" s="46">
        <v>0</v>
      </c>
      <c r="Y16" s="46">
        <v>0</v>
      </c>
      <c r="Z16" s="46">
        <v>0</v>
      </c>
      <c r="AA16" s="46">
        <v>0</v>
      </c>
      <c r="AB16" s="46">
        <v>0</v>
      </c>
      <c r="AD16" s="55">
        <f t="shared" si="3"/>
        <v>700000</v>
      </c>
      <c r="AE16" s="55">
        <f t="shared" si="2"/>
        <v>0</v>
      </c>
      <c r="AF16" s="55">
        <f t="shared" si="2"/>
        <v>0</v>
      </c>
      <c r="AG16" s="55">
        <f t="shared" si="2"/>
        <v>0</v>
      </c>
      <c r="AH16" s="55">
        <f t="shared" si="2"/>
        <v>0</v>
      </c>
      <c r="AI16" s="55">
        <f t="shared" si="2"/>
        <v>0</v>
      </c>
      <c r="AJ16" s="55">
        <f t="shared" si="2"/>
        <v>0</v>
      </c>
    </row>
    <row r="17" spans="1:36" ht="24" customHeight="1">
      <c r="A17" s="14"/>
      <c r="B17" s="14"/>
      <c r="C17" s="14"/>
      <c r="D17" s="14"/>
      <c r="E17" s="14"/>
      <c r="F17" s="14"/>
      <c r="G17" s="14"/>
      <c r="H17" s="14"/>
      <c r="I17" s="69"/>
      <c r="J17" s="70"/>
      <c r="K17" s="70"/>
      <c r="L17" s="70"/>
      <c r="M17" s="70"/>
      <c r="N17" s="70"/>
      <c r="O17" s="70"/>
      <c r="P17" s="74">
        <f>SUM(P5:P16)</f>
        <v>1320000</v>
      </c>
      <c r="Q17" s="52">
        <f t="shared" ref="Q17:U17" si="5">SUM(Q5:Q16)</f>
        <v>560000</v>
      </c>
      <c r="R17" s="52">
        <f t="shared" si="5"/>
        <v>250000</v>
      </c>
      <c r="S17" s="52">
        <f t="shared" si="5"/>
        <v>500000</v>
      </c>
      <c r="T17" s="52">
        <f t="shared" si="5"/>
        <v>0</v>
      </c>
      <c r="U17" s="52">
        <f t="shared" si="5"/>
        <v>0</v>
      </c>
      <c r="W17" s="74">
        <f t="shared" ref="W17:AB17" si="6">SUM(W5:W16)</f>
        <v>0</v>
      </c>
      <c r="X17" s="52">
        <f t="shared" si="6"/>
        <v>0</v>
      </c>
      <c r="Y17" s="52">
        <f t="shared" si="6"/>
        <v>0</v>
      </c>
      <c r="Z17" s="52">
        <f t="shared" si="6"/>
        <v>0</v>
      </c>
      <c r="AA17" s="52">
        <f t="shared" si="6"/>
        <v>0</v>
      </c>
      <c r="AB17" s="52">
        <f t="shared" si="6"/>
        <v>0</v>
      </c>
      <c r="AD17" s="56">
        <f t="shared" ref="AD17:AJ17" si="7">SUM(AD5:AD16)</f>
        <v>700000</v>
      </c>
      <c r="AE17" s="56">
        <f t="shared" si="7"/>
        <v>0</v>
      </c>
      <c r="AF17" s="56">
        <f t="shared" si="7"/>
        <v>0</v>
      </c>
      <c r="AG17" s="56">
        <f t="shared" si="7"/>
        <v>0</v>
      </c>
      <c r="AH17" s="56">
        <f t="shared" si="7"/>
        <v>0</v>
      </c>
      <c r="AI17" s="56">
        <f t="shared" si="7"/>
        <v>0</v>
      </c>
      <c r="AJ17" s="56">
        <f t="shared" si="7"/>
        <v>1930000</v>
      </c>
    </row>
    <row r="18" spans="1:36">
      <c r="I18" s="3"/>
      <c r="AD18" s="13"/>
      <c r="AE18" s="13"/>
      <c r="AF18" s="13"/>
      <c r="AG18" s="13"/>
      <c r="AH18" s="13"/>
      <c r="AI18" s="13"/>
      <c r="AJ18" s="13"/>
    </row>
    <row r="19" spans="1:36" ht="17.25" customHeight="1">
      <c r="A19" s="10"/>
      <c r="B19" s="10"/>
      <c r="C19" s="10"/>
      <c r="G19" s="187"/>
      <c r="H19" s="187"/>
      <c r="I19" s="185"/>
    </row>
    <row r="20" spans="1:36" ht="27.75" customHeight="1">
      <c r="D20" s="43" t="s">
        <v>139</v>
      </c>
      <c r="E20" s="45" t="s">
        <v>140</v>
      </c>
      <c r="F20" s="10"/>
      <c r="G20" s="10"/>
      <c r="H20" s="10"/>
      <c r="I20" s="39"/>
    </row>
    <row r="21" spans="1:36">
      <c r="A21" s="11"/>
      <c r="B21" s="11"/>
      <c r="C21" s="11"/>
      <c r="D21" s="44" t="s">
        <v>141</v>
      </c>
      <c r="E21" s="46">
        <f>AD17</f>
        <v>700000</v>
      </c>
    </row>
    <row r="22" spans="1:36">
      <c r="A22" s="10"/>
      <c r="B22" s="10"/>
      <c r="C22" s="10"/>
      <c r="D22" s="44" t="s">
        <v>142</v>
      </c>
      <c r="E22" s="134">
        <f>AE17</f>
        <v>0</v>
      </c>
      <c r="F22" s="11"/>
      <c r="G22" s="11"/>
      <c r="H22" s="11"/>
      <c r="I22" s="40"/>
    </row>
    <row r="23" spans="1:36">
      <c r="A23" s="10"/>
      <c r="B23" s="10"/>
      <c r="C23" s="60"/>
      <c r="D23" s="44" t="s">
        <v>143</v>
      </c>
      <c r="E23" s="46">
        <f>AF17</f>
        <v>0</v>
      </c>
      <c r="F23" s="10"/>
      <c r="G23" s="10"/>
      <c r="H23" s="10"/>
      <c r="I23" s="39"/>
    </row>
    <row r="24" spans="1:36">
      <c r="A24" s="12"/>
      <c r="B24" s="12"/>
      <c r="C24" s="12"/>
      <c r="D24" s="44" t="s">
        <v>144</v>
      </c>
      <c r="E24" s="134">
        <f>AG17</f>
        <v>0</v>
      </c>
      <c r="F24" s="10"/>
      <c r="G24" s="10"/>
      <c r="H24" s="10"/>
      <c r="I24" s="39"/>
    </row>
    <row r="25" spans="1:36">
      <c r="A25" s="12"/>
      <c r="B25" s="12"/>
      <c r="C25" s="12"/>
      <c r="D25" s="44" t="s">
        <v>145</v>
      </c>
      <c r="E25" s="46">
        <f>AH17</f>
        <v>0</v>
      </c>
      <c r="F25" s="12"/>
      <c r="G25" s="12"/>
      <c r="H25" s="12"/>
      <c r="I25" s="41"/>
    </row>
    <row r="26" spans="1:36">
      <c r="D26" s="44" t="s">
        <v>146</v>
      </c>
      <c r="E26" s="134">
        <f>AI17</f>
        <v>0</v>
      </c>
      <c r="F26" s="12"/>
      <c r="G26" s="12"/>
      <c r="H26" s="12"/>
      <c r="I26" s="41"/>
    </row>
    <row r="27" spans="1:36">
      <c r="D27" s="44" t="s">
        <v>191</v>
      </c>
      <c r="E27" s="46">
        <f>AJ17</f>
        <v>1930000</v>
      </c>
      <c r="F27" s="12"/>
      <c r="G27" s="12"/>
      <c r="H27" s="12"/>
      <c r="I27" s="41"/>
    </row>
    <row r="28" spans="1:36">
      <c r="D28" s="44" t="s">
        <v>236</v>
      </c>
      <c r="E28" s="135">
        <f>SUM(E21:E27)</f>
        <v>2630000</v>
      </c>
      <c r="F28" s="9"/>
      <c r="G28" s="9"/>
      <c r="H28" s="9"/>
      <c r="I28" s="42"/>
    </row>
    <row r="29" spans="1:36">
      <c r="E29" s="3"/>
    </row>
    <row r="30" spans="1:36">
      <c r="D30" s="44" t="s">
        <v>149</v>
      </c>
      <c r="E30" s="47">
        <f>E28-E31</f>
        <v>2630000</v>
      </c>
    </row>
    <row r="31" spans="1:36">
      <c r="D31" s="44" t="s">
        <v>150</v>
      </c>
      <c r="E31" s="136">
        <f>SUM(W17:AB17)</f>
        <v>0</v>
      </c>
    </row>
    <row r="33" spans="4:5">
      <c r="D33" s="43" t="s">
        <v>139</v>
      </c>
      <c r="E33" s="45" t="s">
        <v>140</v>
      </c>
    </row>
    <row r="34" spans="4:5">
      <c r="D34" s="44" t="s">
        <v>15</v>
      </c>
      <c r="E34" s="134">
        <f>P17</f>
        <v>1320000</v>
      </c>
    </row>
    <row r="35" spans="4:5">
      <c r="D35" s="128" t="s">
        <v>16</v>
      </c>
      <c r="E35" s="133">
        <f>Q17</f>
        <v>560000</v>
      </c>
    </row>
    <row r="36" spans="4:5">
      <c r="D36" s="127" t="s">
        <v>17</v>
      </c>
      <c r="E36" s="132">
        <f>R17</f>
        <v>250000</v>
      </c>
    </row>
    <row r="37" spans="4:5">
      <c r="D37" s="126" t="s">
        <v>18</v>
      </c>
      <c r="E37" s="131">
        <f>S17</f>
        <v>500000</v>
      </c>
    </row>
    <row r="38" spans="4:5">
      <c r="D38" s="125" t="s">
        <v>19</v>
      </c>
      <c r="E38" s="130">
        <f>T17</f>
        <v>0</v>
      </c>
    </row>
    <row r="39" spans="4:5">
      <c r="D39" s="124" t="s">
        <v>20</v>
      </c>
      <c r="E39" s="129">
        <f>U17</f>
        <v>0</v>
      </c>
    </row>
    <row r="40" spans="4:5">
      <c r="D40" s="44" t="str">
        <f>D28</f>
        <v>Celkem za oblast C</v>
      </c>
      <c r="E40" s="135">
        <f>SUM(E34:E39)</f>
        <v>2630000</v>
      </c>
    </row>
  </sheetData>
  <sheetProtection algorithmName="SHA-512" hashValue="IJa4xgXzdKiv0GkHrRu1RnXwBuLLT+3TttzKRtlwldRVdjgXl21HnYjXdi4bCZRSyXZoFEjMXAfgeFxPo56czQ==" saltValue="QI3keodxX1Sd6OVfaPgpMQ==" spinCount="100000" sheet="1" objects="1" scenarios="1"/>
  <autoFilter ref="A2:AJ2" xr:uid="{00000000-0001-0000-0200-00000000000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2" showButton="0"/>
    <filterColumn colId="23" showButton="0"/>
    <filterColumn colId="24" showButton="0"/>
    <filterColumn colId="25" showButton="0"/>
    <filterColumn colId="26" showButton="0"/>
  </autoFilter>
  <mergeCells count="17">
    <mergeCell ref="P1:AB1"/>
    <mergeCell ref="W2:AB2"/>
    <mergeCell ref="A2:A3"/>
    <mergeCell ref="D2:D3"/>
    <mergeCell ref="E2:E3"/>
    <mergeCell ref="G2:G3"/>
    <mergeCell ref="C2:C3"/>
    <mergeCell ref="P2:U2"/>
    <mergeCell ref="J2:O2"/>
    <mergeCell ref="H2:H3"/>
    <mergeCell ref="I2:I3"/>
    <mergeCell ref="F2:F3"/>
    <mergeCell ref="G19:H19"/>
    <mergeCell ref="B2:B3"/>
    <mergeCell ref="C11:C14"/>
    <mergeCell ref="C5:C6"/>
    <mergeCell ref="C8:C9"/>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52"/>
  <sheetViews>
    <sheetView showGridLines="0" zoomScale="60" zoomScaleNormal="60" workbookViewId="0">
      <pane xSplit="2" ySplit="3" topLeftCell="C29" activePane="bottomRight" state="frozen"/>
      <selection pane="topRight" activeCell="M7" sqref="M7"/>
      <selection pane="bottomLeft" activeCell="M7" sqref="M7"/>
      <selection pane="bottomRight" activeCell="B9" sqref="B9"/>
    </sheetView>
  </sheetViews>
  <sheetFormatPr defaultColWidth="8.6640625" defaultRowHeight="18" outlineLevelCol="1"/>
  <cols>
    <col min="1" max="2" width="10.75" style="6" customWidth="1"/>
    <col min="3" max="3" width="33.75" style="6" customWidth="1"/>
    <col min="4" max="4" width="43.33203125" style="6" customWidth="1"/>
    <col min="5" max="5" width="16.33203125" style="6" customWidth="1"/>
    <col min="6" max="6" width="44.75" style="6" customWidth="1"/>
    <col min="7" max="7" width="14.75" style="6" customWidth="1"/>
    <col min="8" max="8" width="17.6640625" style="6" customWidth="1"/>
    <col min="9" max="9" width="13.1640625" style="6" customWidth="1"/>
    <col min="10" max="15" width="25.75" style="6" hidden="1" customWidth="1"/>
    <col min="16" max="21" width="11" style="18" hidden="1" customWidth="1"/>
    <col min="22" max="22" width="3.6640625" style="18" hidden="1" customWidth="1"/>
    <col min="23" max="28" width="11.1640625" style="18" hidden="1" customWidth="1"/>
    <col min="29" max="29" width="20.1640625" style="6" hidden="1" customWidth="1"/>
    <col min="30" max="36" width="10.75" style="6" hidden="1" customWidth="1" outlineLevel="1"/>
    <col min="37" max="37" width="0" style="6" hidden="1" customWidth="1" collapsed="1"/>
    <col min="38" max="38" width="0" style="6" hidden="1" customWidth="1"/>
    <col min="39" max="16384" width="8.6640625" style="6"/>
  </cols>
  <sheetData>
    <row r="1" spans="1:36" ht="64.5" customHeight="1">
      <c r="A1" s="16" t="s">
        <v>237</v>
      </c>
      <c r="B1" s="16"/>
      <c r="C1" s="16"/>
      <c r="D1" s="16" t="s">
        <v>238</v>
      </c>
      <c r="P1" s="196" t="s">
        <v>2</v>
      </c>
      <c r="Q1" s="196"/>
      <c r="R1" s="196"/>
      <c r="S1" s="196"/>
      <c r="T1" s="196"/>
      <c r="U1" s="196"/>
      <c r="V1" s="196"/>
      <c r="W1" s="196"/>
      <c r="X1" s="196"/>
      <c r="Y1" s="196"/>
      <c r="Z1" s="196"/>
      <c r="AA1" s="196"/>
      <c r="AB1" s="196"/>
    </row>
    <row r="2" spans="1:36" ht="42.75" customHeight="1">
      <c r="A2" s="192" t="s">
        <v>3</v>
      </c>
      <c r="B2" s="188" t="s">
        <v>4</v>
      </c>
      <c r="C2" s="188" t="s">
        <v>5</v>
      </c>
      <c r="D2" s="192" t="s">
        <v>6</v>
      </c>
      <c r="E2" s="188" t="s">
        <v>7</v>
      </c>
      <c r="F2" s="188" t="s">
        <v>8</v>
      </c>
      <c r="G2" s="188" t="s">
        <v>9</v>
      </c>
      <c r="H2" s="188" t="s">
        <v>10</v>
      </c>
      <c r="I2" s="188" t="s">
        <v>153</v>
      </c>
      <c r="J2" s="188" t="s">
        <v>12</v>
      </c>
      <c r="K2" s="188"/>
      <c r="L2" s="188"/>
      <c r="M2" s="188"/>
      <c r="N2" s="188"/>
      <c r="O2" s="188"/>
      <c r="P2" s="193" t="s">
        <v>13</v>
      </c>
      <c r="Q2" s="193"/>
      <c r="R2" s="193"/>
      <c r="S2" s="193"/>
      <c r="T2" s="193"/>
      <c r="U2" s="193"/>
      <c r="W2" s="193" t="s">
        <v>14</v>
      </c>
      <c r="X2" s="193"/>
      <c r="Y2" s="193"/>
      <c r="Z2" s="193"/>
      <c r="AA2" s="193"/>
      <c r="AB2" s="193"/>
    </row>
    <row r="3" spans="1:36" ht="27" customHeight="1">
      <c r="A3" s="192"/>
      <c r="B3" s="188"/>
      <c r="C3" s="188"/>
      <c r="D3" s="192"/>
      <c r="E3" s="188"/>
      <c r="F3" s="188"/>
      <c r="G3" s="188"/>
      <c r="H3" s="188"/>
      <c r="I3" s="188"/>
      <c r="J3" s="15" t="s">
        <v>15</v>
      </c>
      <c r="K3" s="15" t="s">
        <v>16</v>
      </c>
      <c r="L3" s="15" t="s">
        <v>17</v>
      </c>
      <c r="M3" s="15" t="s">
        <v>18</v>
      </c>
      <c r="N3" s="15" t="s">
        <v>19</v>
      </c>
      <c r="O3" s="15" t="s">
        <v>20</v>
      </c>
      <c r="P3" s="57" t="str">
        <f>J3</f>
        <v>REK</v>
      </c>
      <c r="Q3" s="57" t="str">
        <f t="shared" ref="Q3:U3" si="0">K3</f>
        <v>OPF</v>
      </c>
      <c r="R3" s="57" t="str">
        <f t="shared" si="0"/>
        <v>FPF</v>
      </c>
      <c r="S3" s="57" t="str">
        <f t="shared" si="0"/>
        <v>FVP</v>
      </c>
      <c r="T3" s="57" t="str">
        <f t="shared" si="0"/>
        <v>MÚ</v>
      </c>
      <c r="U3" s="57" t="str">
        <f t="shared" si="0"/>
        <v>FÚ</v>
      </c>
      <c r="V3" s="50"/>
      <c r="W3" s="57" t="str">
        <f>P3</f>
        <v>REK</v>
      </c>
      <c r="X3" s="57" t="str">
        <f t="shared" ref="X3:AB3" si="1">Q3</f>
        <v>OPF</v>
      </c>
      <c r="Y3" s="57" t="str">
        <f t="shared" si="1"/>
        <v>FPF</v>
      </c>
      <c r="Z3" s="57" t="str">
        <f t="shared" si="1"/>
        <v>FVP</v>
      </c>
      <c r="AA3" s="57" t="str">
        <f t="shared" si="1"/>
        <v>MÚ</v>
      </c>
      <c r="AB3" s="57" t="str">
        <f t="shared" si="1"/>
        <v>FÚ</v>
      </c>
      <c r="AD3" s="54">
        <v>1</v>
      </c>
      <c r="AE3" s="54">
        <v>2</v>
      </c>
      <c r="AF3" s="54">
        <v>3</v>
      </c>
      <c r="AG3" s="54">
        <v>5</v>
      </c>
      <c r="AH3" s="54">
        <v>6</v>
      </c>
      <c r="AI3" s="54">
        <v>7</v>
      </c>
      <c r="AJ3" s="54">
        <v>8</v>
      </c>
    </row>
    <row r="4" spans="1:36" ht="27" customHeight="1">
      <c r="A4" s="14" t="s">
        <v>239</v>
      </c>
      <c r="B4" s="14"/>
      <c r="C4" s="14"/>
      <c r="D4" s="14" t="s">
        <v>240</v>
      </c>
      <c r="E4" s="14"/>
      <c r="F4" s="14"/>
      <c r="G4" s="14"/>
      <c r="H4" s="14"/>
      <c r="I4" s="14"/>
      <c r="J4" s="14"/>
      <c r="K4" s="14"/>
      <c r="L4" s="14"/>
      <c r="M4" s="14"/>
      <c r="N4" s="14"/>
      <c r="O4" s="14"/>
      <c r="P4" s="52"/>
      <c r="Q4" s="52"/>
      <c r="R4" s="52"/>
      <c r="S4" s="52"/>
      <c r="T4" s="52"/>
      <c r="U4" s="52"/>
      <c r="W4" s="52"/>
      <c r="X4" s="52"/>
      <c r="Y4" s="52"/>
      <c r="Z4" s="52"/>
      <c r="AA4" s="52"/>
      <c r="AB4" s="52"/>
      <c r="AD4" s="56"/>
      <c r="AE4" s="56"/>
      <c r="AF4" s="56"/>
      <c r="AG4" s="56"/>
      <c r="AH4" s="56"/>
      <c r="AI4" s="56"/>
      <c r="AJ4" s="56"/>
    </row>
    <row r="5" spans="1:36" ht="65.55" hidden="1" customHeight="1">
      <c r="A5" s="20" t="s">
        <v>241</v>
      </c>
      <c r="B5" s="20" t="s">
        <v>242</v>
      </c>
      <c r="C5" s="189" t="s">
        <v>243</v>
      </c>
      <c r="D5" s="33" t="s">
        <v>244</v>
      </c>
      <c r="E5" s="33" t="s">
        <v>163</v>
      </c>
      <c r="F5" s="64"/>
      <c r="G5" s="22" t="s">
        <v>29</v>
      </c>
      <c r="H5" s="33">
        <v>7</v>
      </c>
      <c r="I5" s="36">
        <f>SUM(P5:U5)</f>
        <v>0</v>
      </c>
      <c r="J5" s="21"/>
      <c r="K5" s="21"/>
      <c r="L5" s="21"/>
      <c r="M5" s="21"/>
      <c r="N5" s="21"/>
      <c r="O5" s="21"/>
      <c r="P5" s="47">
        <v>0</v>
      </c>
      <c r="Q5" s="47">
        <v>0</v>
      </c>
      <c r="R5" s="47">
        <v>0</v>
      </c>
      <c r="S5" s="47">
        <v>0</v>
      </c>
      <c r="T5" s="47">
        <v>0</v>
      </c>
      <c r="U5" s="47">
        <v>0</v>
      </c>
      <c r="V5" s="62"/>
      <c r="W5" s="47">
        <v>0</v>
      </c>
      <c r="X5" s="47">
        <v>0</v>
      </c>
      <c r="Y5" s="47">
        <v>0</v>
      </c>
      <c r="Z5" s="47">
        <v>0</v>
      </c>
      <c r="AA5" s="47">
        <v>0</v>
      </c>
      <c r="AB5" s="47">
        <v>0</v>
      </c>
      <c r="AD5" s="55">
        <f>IF($H5=AD$3,$I5,0)</f>
        <v>0</v>
      </c>
      <c r="AE5" s="55">
        <f t="shared" ref="AE5:AJ28" si="2">IF($H5=AE$3,$I5,0)</f>
        <v>0</v>
      </c>
      <c r="AF5" s="55">
        <f t="shared" si="2"/>
        <v>0</v>
      </c>
      <c r="AG5" s="55">
        <f t="shared" si="2"/>
        <v>0</v>
      </c>
      <c r="AH5" s="55">
        <f t="shared" si="2"/>
        <v>0</v>
      </c>
      <c r="AI5" s="55">
        <f t="shared" si="2"/>
        <v>0</v>
      </c>
      <c r="AJ5" s="55">
        <f t="shared" si="2"/>
        <v>0</v>
      </c>
    </row>
    <row r="6" spans="1:36" ht="108">
      <c r="A6" s="20" t="s">
        <v>241</v>
      </c>
      <c r="B6" s="20" t="s">
        <v>242</v>
      </c>
      <c r="C6" s="189"/>
      <c r="D6" s="22" t="s">
        <v>245</v>
      </c>
      <c r="E6" s="33" t="s">
        <v>163</v>
      </c>
      <c r="F6" s="28" t="s">
        <v>246</v>
      </c>
      <c r="G6" s="22" t="s">
        <v>29</v>
      </c>
      <c r="H6" s="22">
        <v>7</v>
      </c>
      <c r="I6" s="36">
        <f t="shared" ref="I6:I28" si="3">SUM(P6:U6)</f>
        <v>475000</v>
      </c>
      <c r="J6" s="179" t="s">
        <v>247</v>
      </c>
      <c r="K6" s="21"/>
      <c r="L6" s="34"/>
      <c r="M6" s="21"/>
      <c r="N6" s="21"/>
      <c r="O6" s="21"/>
      <c r="P6" s="47">
        <v>475000</v>
      </c>
      <c r="Q6" s="47">
        <v>0</v>
      </c>
      <c r="R6" s="46">
        <v>0</v>
      </c>
      <c r="S6" s="47">
        <v>0</v>
      </c>
      <c r="T6" s="47">
        <v>0</v>
      </c>
      <c r="U6" s="47">
        <v>0</v>
      </c>
      <c r="W6" s="47">
        <v>0</v>
      </c>
      <c r="X6" s="47">
        <v>0</v>
      </c>
      <c r="Y6" s="47">
        <v>0</v>
      </c>
      <c r="Z6" s="47">
        <v>0</v>
      </c>
      <c r="AA6" s="47">
        <v>0</v>
      </c>
      <c r="AB6" s="47">
        <v>0</v>
      </c>
      <c r="AD6" s="55">
        <f t="shared" ref="AD6:AD28" si="4">IF($H6=AD$3,$I6,0)</f>
        <v>0</v>
      </c>
      <c r="AE6" s="55">
        <f t="shared" si="2"/>
        <v>0</v>
      </c>
      <c r="AF6" s="55">
        <f t="shared" si="2"/>
        <v>0</v>
      </c>
      <c r="AG6" s="55">
        <f t="shared" si="2"/>
        <v>0</v>
      </c>
      <c r="AH6" s="55">
        <f t="shared" si="2"/>
        <v>0</v>
      </c>
      <c r="AI6" s="55">
        <f t="shared" si="2"/>
        <v>475000</v>
      </c>
      <c r="AJ6" s="55">
        <f t="shared" si="2"/>
        <v>0</v>
      </c>
    </row>
    <row r="7" spans="1:36" ht="27" customHeight="1">
      <c r="A7" s="14" t="s">
        <v>248</v>
      </c>
      <c r="B7" s="14"/>
      <c r="C7" s="14"/>
      <c r="D7" s="14" t="s">
        <v>249</v>
      </c>
      <c r="E7" s="14"/>
      <c r="F7" s="14" t="s">
        <v>250</v>
      </c>
      <c r="G7" s="14"/>
      <c r="H7" s="14"/>
      <c r="I7" s="14"/>
      <c r="J7" s="14"/>
      <c r="K7" s="14"/>
      <c r="L7" s="14"/>
      <c r="M7" s="15"/>
      <c r="N7" s="14"/>
      <c r="O7" s="14"/>
      <c r="P7" s="52"/>
      <c r="Q7" s="52"/>
      <c r="R7" s="52"/>
      <c r="S7" s="52"/>
      <c r="T7" s="52"/>
      <c r="U7" s="52"/>
      <c r="W7" s="52"/>
      <c r="X7" s="52"/>
      <c r="Y7" s="52"/>
      <c r="Z7" s="52"/>
      <c r="AA7" s="52"/>
      <c r="AB7" s="52"/>
      <c r="AD7" s="56">
        <f t="shared" si="4"/>
        <v>0</v>
      </c>
      <c r="AE7" s="56">
        <f t="shared" si="2"/>
        <v>0</v>
      </c>
      <c r="AF7" s="56">
        <f t="shared" si="2"/>
        <v>0</v>
      </c>
      <c r="AG7" s="56">
        <f t="shared" si="2"/>
        <v>0</v>
      </c>
      <c r="AH7" s="56">
        <f t="shared" si="2"/>
        <v>0</v>
      </c>
      <c r="AI7" s="56">
        <f t="shared" si="2"/>
        <v>0</v>
      </c>
      <c r="AJ7" s="56">
        <f t="shared" si="2"/>
        <v>0</v>
      </c>
    </row>
    <row r="8" spans="1:36" hidden="1">
      <c r="A8" s="20" t="s">
        <v>248</v>
      </c>
      <c r="B8" s="20" t="s">
        <v>242</v>
      </c>
      <c r="C8" s="189" t="s">
        <v>251</v>
      </c>
      <c r="D8" s="28" t="s">
        <v>252</v>
      </c>
      <c r="E8" s="22" t="s">
        <v>163</v>
      </c>
      <c r="F8" s="76"/>
      <c r="G8" s="22" t="s">
        <v>29</v>
      </c>
      <c r="H8" s="33">
        <v>7</v>
      </c>
      <c r="I8" s="36">
        <f t="shared" si="3"/>
        <v>0</v>
      </c>
      <c r="J8" s="21"/>
      <c r="K8" s="21"/>
      <c r="L8" s="21"/>
      <c r="M8" s="21"/>
      <c r="N8" s="21"/>
      <c r="O8" s="21"/>
      <c r="P8" s="47">
        <v>0</v>
      </c>
      <c r="Q8" s="47">
        <v>0</v>
      </c>
      <c r="R8" s="47">
        <v>0</v>
      </c>
      <c r="S8" s="47">
        <v>0</v>
      </c>
      <c r="T8" s="47">
        <v>0</v>
      </c>
      <c r="U8" s="47">
        <v>0</v>
      </c>
      <c r="W8" s="47">
        <v>0</v>
      </c>
      <c r="X8" s="47">
        <v>0</v>
      </c>
      <c r="Y8" s="47">
        <v>0</v>
      </c>
      <c r="Z8" s="47">
        <v>0</v>
      </c>
      <c r="AA8" s="47">
        <v>0</v>
      </c>
      <c r="AB8" s="47">
        <v>0</v>
      </c>
      <c r="AD8" s="55">
        <f t="shared" si="4"/>
        <v>0</v>
      </c>
      <c r="AE8" s="55">
        <f t="shared" si="2"/>
        <v>0</v>
      </c>
      <c r="AF8" s="55">
        <f t="shared" si="2"/>
        <v>0</v>
      </c>
      <c r="AG8" s="55">
        <f t="shared" si="2"/>
        <v>0</v>
      </c>
      <c r="AH8" s="55">
        <f t="shared" si="2"/>
        <v>0</v>
      </c>
      <c r="AI8" s="55">
        <f t="shared" si="2"/>
        <v>0</v>
      </c>
      <c r="AJ8" s="55">
        <f t="shared" si="2"/>
        <v>0</v>
      </c>
    </row>
    <row r="9" spans="1:36" ht="216">
      <c r="A9" s="20" t="s">
        <v>248</v>
      </c>
      <c r="B9" s="20" t="s">
        <v>242</v>
      </c>
      <c r="C9" s="189"/>
      <c r="D9" s="28" t="s">
        <v>253</v>
      </c>
      <c r="E9" s="22" t="s">
        <v>163</v>
      </c>
      <c r="F9" s="178" t="s">
        <v>254</v>
      </c>
      <c r="G9" s="22" t="s">
        <v>29</v>
      </c>
      <c r="H9" s="33">
        <v>7</v>
      </c>
      <c r="I9" s="36">
        <f t="shared" si="3"/>
        <v>380000</v>
      </c>
      <c r="J9" s="21" t="s">
        <v>255</v>
      </c>
      <c r="K9" s="21" t="s">
        <v>256</v>
      </c>
      <c r="L9" s="21" t="s">
        <v>257</v>
      </c>
      <c r="M9" s="21" t="s">
        <v>258</v>
      </c>
      <c r="N9" s="21"/>
      <c r="O9" s="21"/>
      <c r="P9" s="47">
        <v>30000</v>
      </c>
      <c r="Q9" s="47">
        <v>180000</v>
      </c>
      <c r="R9" s="47">
        <v>90000</v>
      </c>
      <c r="S9" s="47">
        <v>80000</v>
      </c>
      <c r="T9" s="47">
        <v>0</v>
      </c>
      <c r="U9" s="47">
        <v>0</v>
      </c>
      <c r="W9" s="47">
        <v>0</v>
      </c>
      <c r="X9" s="47">
        <v>0</v>
      </c>
      <c r="Y9" s="47">
        <v>0</v>
      </c>
      <c r="Z9" s="47">
        <v>0</v>
      </c>
      <c r="AA9" s="47">
        <v>0</v>
      </c>
      <c r="AB9" s="47">
        <v>0</v>
      </c>
      <c r="AD9" s="55">
        <f t="shared" si="4"/>
        <v>0</v>
      </c>
      <c r="AE9" s="55">
        <f t="shared" si="2"/>
        <v>0</v>
      </c>
      <c r="AF9" s="55">
        <f t="shared" si="2"/>
        <v>0</v>
      </c>
      <c r="AG9" s="55">
        <f t="shared" si="2"/>
        <v>0</v>
      </c>
      <c r="AH9" s="55">
        <f t="shared" si="2"/>
        <v>0</v>
      </c>
      <c r="AI9" s="55">
        <f t="shared" si="2"/>
        <v>380000</v>
      </c>
      <c r="AJ9" s="55">
        <f t="shared" si="2"/>
        <v>0</v>
      </c>
    </row>
    <row r="10" spans="1:36" ht="58.5" hidden="1" customHeight="1">
      <c r="A10" s="20" t="s">
        <v>248</v>
      </c>
      <c r="B10" s="20" t="s">
        <v>242</v>
      </c>
      <c r="C10" s="189"/>
      <c r="D10" s="28" t="s">
        <v>259</v>
      </c>
      <c r="E10" s="22" t="s">
        <v>163</v>
      </c>
      <c r="F10" s="73"/>
      <c r="G10" s="22" t="s">
        <v>29</v>
      </c>
      <c r="H10" s="33">
        <v>7</v>
      </c>
      <c r="I10" s="36">
        <f t="shared" si="3"/>
        <v>0</v>
      </c>
      <c r="J10" s="21"/>
      <c r="K10" s="21"/>
      <c r="L10" s="21"/>
      <c r="M10" s="21"/>
      <c r="N10" s="21"/>
      <c r="O10" s="21"/>
      <c r="P10" s="47">
        <v>0</v>
      </c>
      <c r="Q10" s="47">
        <v>0</v>
      </c>
      <c r="R10" s="47">
        <v>0</v>
      </c>
      <c r="S10" s="47">
        <v>0</v>
      </c>
      <c r="T10" s="47">
        <v>0</v>
      </c>
      <c r="U10" s="47">
        <v>0</v>
      </c>
      <c r="W10" s="47">
        <v>0</v>
      </c>
      <c r="X10" s="47">
        <v>0</v>
      </c>
      <c r="Y10" s="47">
        <v>0</v>
      </c>
      <c r="Z10" s="47">
        <v>0</v>
      </c>
      <c r="AA10" s="47">
        <v>0</v>
      </c>
      <c r="AB10" s="47">
        <v>0</v>
      </c>
      <c r="AD10" s="55">
        <f t="shared" si="4"/>
        <v>0</v>
      </c>
      <c r="AE10" s="55">
        <f t="shared" si="2"/>
        <v>0</v>
      </c>
      <c r="AF10" s="55">
        <f t="shared" si="2"/>
        <v>0</v>
      </c>
      <c r="AG10" s="55">
        <f t="shared" si="2"/>
        <v>0</v>
      </c>
      <c r="AH10" s="55">
        <f t="shared" si="2"/>
        <v>0</v>
      </c>
      <c r="AI10" s="55">
        <f t="shared" si="2"/>
        <v>0</v>
      </c>
      <c r="AJ10" s="55">
        <f t="shared" si="2"/>
        <v>0</v>
      </c>
    </row>
    <row r="11" spans="1:36" ht="45.6" hidden="1" customHeight="1">
      <c r="A11" s="20" t="s">
        <v>248</v>
      </c>
      <c r="B11" s="20" t="s">
        <v>242</v>
      </c>
      <c r="C11" s="189"/>
      <c r="D11" s="28" t="s">
        <v>260</v>
      </c>
      <c r="E11" s="22" t="s">
        <v>163</v>
      </c>
      <c r="F11" s="22"/>
      <c r="G11" s="22" t="s">
        <v>29</v>
      </c>
      <c r="H11" s="33">
        <v>7</v>
      </c>
      <c r="I11" s="36">
        <f t="shared" si="3"/>
        <v>0</v>
      </c>
      <c r="J11" s="21"/>
      <c r="K11" s="21"/>
      <c r="L11" s="21"/>
      <c r="M11" s="21"/>
      <c r="N11" s="21"/>
      <c r="O11" s="21"/>
      <c r="P11" s="47">
        <v>0</v>
      </c>
      <c r="Q11" s="47">
        <v>0</v>
      </c>
      <c r="R11" s="47">
        <v>0</v>
      </c>
      <c r="S11" s="47">
        <v>0</v>
      </c>
      <c r="T11" s="47">
        <v>0</v>
      </c>
      <c r="U11" s="47">
        <v>0</v>
      </c>
      <c r="W11" s="47">
        <v>0</v>
      </c>
      <c r="X11" s="47">
        <v>0</v>
      </c>
      <c r="Y11" s="47">
        <v>0</v>
      </c>
      <c r="Z11" s="47">
        <v>0</v>
      </c>
      <c r="AA11" s="47">
        <v>0</v>
      </c>
      <c r="AB11" s="47">
        <v>0</v>
      </c>
      <c r="AD11" s="55">
        <f t="shared" si="4"/>
        <v>0</v>
      </c>
      <c r="AE11" s="55">
        <f t="shared" si="2"/>
        <v>0</v>
      </c>
      <c r="AF11" s="55">
        <f t="shared" si="2"/>
        <v>0</v>
      </c>
      <c r="AG11" s="55">
        <f t="shared" si="2"/>
        <v>0</v>
      </c>
      <c r="AH11" s="55">
        <f t="shared" si="2"/>
        <v>0</v>
      </c>
      <c r="AI11" s="55">
        <f t="shared" si="2"/>
        <v>0</v>
      </c>
      <c r="AJ11" s="55">
        <f t="shared" si="2"/>
        <v>0</v>
      </c>
    </row>
    <row r="12" spans="1:36" ht="27" customHeight="1">
      <c r="A12" s="14" t="s">
        <v>261</v>
      </c>
      <c r="B12" s="14"/>
      <c r="C12" s="14"/>
      <c r="D12" s="14" t="s">
        <v>262</v>
      </c>
      <c r="E12" s="14"/>
      <c r="F12" s="14"/>
      <c r="G12" s="14"/>
      <c r="H12" s="14"/>
      <c r="I12" s="14"/>
      <c r="J12" s="14"/>
      <c r="K12" s="14"/>
      <c r="L12" s="14"/>
      <c r="M12" s="14"/>
      <c r="N12" s="14"/>
      <c r="O12" s="14"/>
      <c r="P12" s="52"/>
      <c r="Q12" s="52"/>
      <c r="R12" s="52"/>
      <c r="S12" s="52"/>
      <c r="T12" s="52"/>
      <c r="U12" s="52"/>
      <c r="W12" s="52"/>
      <c r="X12" s="52"/>
      <c r="Y12" s="52"/>
      <c r="Z12" s="52"/>
      <c r="AA12" s="52"/>
      <c r="AB12" s="52"/>
      <c r="AD12" s="56">
        <f t="shared" si="4"/>
        <v>0</v>
      </c>
      <c r="AE12" s="56">
        <f t="shared" si="2"/>
        <v>0</v>
      </c>
      <c r="AF12" s="56">
        <f t="shared" si="2"/>
        <v>0</v>
      </c>
      <c r="AG12" s="56">
        <f t="shared" si="2"/>
        <v>0</v>
      </c>
      <c r="AH12" s="56">
        <f t="shared" si="2"/>
        <v>0</v>
      </c>
      <c r="AI12" s="56">
        <f t="shared" si="2"/>
        <v>0</v>
      </c>
      <c r="AJ12" s="56">
        <f t="shared" si="2"/>
        <v>0</v>
      </c>
    </row>
    <row r="13" spans="1:36" ht="216">
      <c r="A13" s="20" t="s">
        <v>261</v>
      </c>
      <c r="B13" s="20" t="s">
        <v>242</v>
      </c>
      <c r="C13" s="189" t="s">
        <v>263</v>
      </c>
      <c r="D13" s="28" t="s">
        <v>264</v>
      </c>
      <c r="E13" s="22" t="s">
        <v>163</v>
      </c>
      <c r="F13" s="178" t="s">
        <v>265</v>
      </c>
      <c r="G13" s="22" t="s">
        <v>29</v>
      </c>
      <c r="H13" s="22">
        <v>7</v>
      </c>
      <c r="I13" s="36">
        <f t="shared" si="3"/>
        <v>760000</v>
      </c>
      <c r="J13" s="179" t="s">
        <v>266</v>
      </c>
      <c r="K13" s="21" t="s">
        <v>267</v>
      </c>
      <c r="L13" s="34" t="s">
        <v>268</v>
      </c>
      <c r="M13" s="21" t="s">
        <v>269</v>
      </c>
      <c r="N13" s="21"/>
      <c r="O13" s="21"/>
      <c r="P13" s="47">
        <v>220000</v>
      </c>
      <c r="Q13" s="47">
        <v>240000</v>
      </c>
      <c r="R13" s="46">
        <v>200000</v>
      </c>
      <c r="S13" s="47">
        <v>100000</v>
      </c>
      <c r="T13" s="47">
        <v>0</v>
      </c>
      <c r="U13" s="47">
        <v>0</v>
      </c>
      <c r="W13" s="47">
        <v>0</v>
      </c>
      <c r="X13" s="47">
        <v>0</v>
      </c>
      <c r="Y13" s="46">
        <v>0</v>
      </c>
      <c r="Z13" s="47">
        <v>0</v>
      </c>
      <c r="AA13" s="47">
        <v>0</v>
      </c>
      <c r="AB13" s="47">
        <v>0</v>
      </c>
      <c r="AD13" s="55">
        <f t="shared" si="4"/>
        <v>0</v>
      </c>
      <c r="AE13" s="55">
        <f t="shared" si="2"/>
        <v>0</v>
      </c>
      <c r="AF13" s="55">
        <f t="shared" si="2"/>
        <v>0</v>
      </c>
      <c r="AG13" s="55">
        <f t="shared" si="2"/>
        <v>0</v>
      </c>
      <c r="AH13" s="55">
        <f t="shared" si="2"/>
        <v>0</v>
      </c>
      <c r="AI13" s="55">
        <f t="shared" si="2"/>
        <v>760000</v>
      </c>
      <c r="AJ13" s="55">
        <f t="shared" si="2"/>
        <v>0</v>
      </c>
    </row>
    <row r="14" spans="1:36" ht="30.75" hidden="1" customHeight="1">
      <c r="A14" s="20" t="s">
        <v>261</v>
      </c>
      <c r="B14" s="20" t="s">
        <v>242</v>
      </c>
      <c r="C14" s="189"/>
      <c r="D14" s="22" t="s">
        <v>270</v>
      </c>
      <c r="E14" s="22" t="s">
        <v>163</v>
      </c>
      <c r="F14" s="28"/>
      <c r="G14" s="22" t="s">
        <v>29</v>
      </c>
      <c r="H14" s="22">
        <v>7</v>
      </c>
      <c r="I14" s="36">
        <f t="shared" si="3"/>
        <v>0</v>
      </c>
      <c r="J14" s="21"/>
      <c r="K14" s="24"/>
      <c r="L14" s="34"/>
      <c r="M14" s="21"/>
      <c r="N14" s="21"/>
      <c r="O14" s="21"/>
      <c r="P14" s="47">
        <v>0</v>
      </c>
      <c r="Q14" s="47">
        <v>0</v>
      </c>
      <c r="R14" s="47">
        <v>0</v>
      </c>
      <c r="S14" s="47">
        <v>0</v>
      </c>
      <c r="T14" s="47">
        <v>0</v>
      </c>
      <c r="U14" s="47">
        <v>0</v>
      </c>
      <c r="W14" s="47">
        <v>0</v>
      </c>
      <c r="X14" s="47">
        <v>0</v>
      </c>
      <c r="Y14" s="47">
        <v>0</v>
      </c>
      <c r="Z14" s="47">
        <v>0</v>
      </c>
      <c r="AA14" s="47">
        <v>0</v>
      </c>
      <c r="AB14" s="47">
        <v>0</v>
      </c>
      <c r="AD14" s="55">
        <f t="shared" si="4"/>
        <v>0</v>
      </c>
      <c r="AE14" s="55">
        <f t="shared" si="2"/>
        <v>0</v>
      </c>
      <c r="AF14" s="55">
        <f t="shared" si="2"/>
        <v>0</v>
      </c>
      <c r="AG14" s="55">
        <f t="shared" si="2"/>
        <v>0</v>
      </c>
      <c r="AH14" s="55">
        <f t="shared" si="2"/>
        <v>0</v>
      </c>
      <c r="AI14" s="55">
        <f t="shared" si="2"/>
        <v>0</v>
      </c>
      <c r="AJ14" s="55">
        <f t="shared" si="2"/>
        <v>0</v>
      </c>
    </row>
    <row r="15" spans="1:36" ht="49.5" hidden="1" customHeight="1">
      <c r="A15" s="20" t="s">
        <v>261</v>
      </c>
      <c r="B15" s="20" t="s">
        <v>242</v>
      </c>
      <c r="C15" s="189"/>
      <c r="D15" s="22" t="s">
        <v>271</v>
      </c>
      <c r="E15" s="22" t="s">
        <v>163</v>
      </c>
      <c r="F15" s="28"/>
      <c r="G15" s="22" t="s">
        <v>29</v>
      </c>
      <c r="H15" s="22">
        <v>7</v>
      </c>
      <c r="I15" s="36">
        <f t="shared" si="3"/>
        <v>0</v>
      </c>
      <c r="J15" s="21"/>
      <c r="K15" s="24"/>
      <c r="L15" s="28"/>
      <c r="M15" s="21"/>
      <c r="N15" s="21"/>
      <c r="O15" s="21"/>
      <c r="P15" s="47">
        <v>0</v>
      </c>
      <c r="Q15" s="53">
        <v>0</v>
      </c>
      <c r="R15" s="46">
        <v>0</v>
      </c>
      <c r="S15" s="47">
        <v>0</v>
      </c>
      <c r="T15" s="47">
        <v>0</v>
      </c>
      <c r="U15" s="47">
        <v>0</v>
      </c>
      <c r="W15" s="47">
        <v>0</v>
      </c>
      <c r="X15" s="53">
        <v>0</v>
      </c>
      <c r="Y15" s="47">
        <v>0</v>
      </c>
      <c r="Z15" s="47">
        <v>0</v>
      </c>
      <c r="AA15" s="47">
        <v>0</v>
      </c>
      <c r="AB15" s="47">
        <v>0</v>
      </c>
      <c r="AD15" s="55">
        <f t="shared" si="4"/>
        <v>0</v>
      </c>
      <c r="AE15" s="55">
        <f t="shared" si="2"/>
        <v>0</v>
      </c>
      <c r="AF15" s="55">
        <f t="shared" si="2"/>
        <v>0</v>
      </c>
      <c r="AG15" s="55">
        <f t="shared" si="2"/>
        <v>0</v>
      </c>
      <c r="AH15" s="55">
        <f t="shared" si="2"/>
        <v>0</v>
      </c>
      <c r="AI15" s="55">
        <f t="shared" si="2"/>
        <v>0</v>
      </c>
      <c r="AJ15" s="55">
        <f t="shared" si="2"/>
        <v>0</v>
      </c>
    </row>
    <row r="16" spans="1:36" hidden="1">
      <c r="A16" s="20" t="s">
        <v>261</v>
      </c>
      <c r="B16" s="20" t="s">
        <v>242</v>
      </c>
      <c r="C16" s="189"/>
      <c r="D16" s="22" t="s">
        <v>272</v>
      </c>
      <c r="E16" s="22" t="s">
        <v>163</v>
      </c>
      <c r="F16" s="28"/>
      <c r="G16" s="22" t="s">
        <v>29</v>
      </c>
      <c r="H16" s="22">
        <v>7</v>
      </c>
      <c r="I16" s="36">
        <f t="shared" si="3"/>
        <v>0</v>
      </c>
      <c r="J16" s="24"/>
      <c r="K16" s="24"/>
      <c r="L16" s="24"/>
      <c r="M16" s="21"/>
      <c r="N16" s="24"/>
      <c r="O16" s="24"/>
      <c r="P16" s="47">
        <v>0</v>
      </c>
      <c r="Q16" s="47">
        <v>0</v>
      </c>
      <c r="R16" s="47">
        <v>0</v>
      </c>
      <c r="S16" s="47">
        <v>0</v>
      </c>
      <c r="T16" s="47">
        <v>0</v>
      </c>
      <c r="U16" s="47">
        <v>0</v>
      </c>
      <c r="W16" s="47">
        <v>0</v>
      </c>
      <c r="X16" s="47">
        <v>0</v>
      </c>
      <c r="Y16" s="47">
        <v>0</v>
      </c>
      <c r="Z16" s="47">
        <v>0</v>
      </c>
      <c r="AA16" s="47">
        <v>0</v>
      </c>
      <c r="AB16" s="47">
        <v>0</v>
      </c>
      <c r="AD16" s="55">
        <f t="shared" si="4"/>
        <v>0</v>
      </c>
      <c r="AE16" s="55">
        <f t="shared" si="2"/>
        <v>0</v>
      </c>
      <c r="AF16" s="55">
        <f t="shared" si="2"/>
        <v>0</v>
      </c>
      <c r="AG16" s="55">
        <f t="shared" si="2"/>
        <v>0</v>
      </c>
      <c r="AH16" s="55">
        <f t="shared" si="2"/>
        <v>0</v>
      </c>
      <c r="AI16" s="55">
        <f t="shared" si="2"/>
        <v>0</v>
      </c>
      <c r="AJ16" s="55">
        <f t="shared" si="2"/>
        <v>0</v>
      </c>
    </row>
    <row r="17" spans="1:36" hidden="1">
      <c r="A17" s="20" t="s">
        <v>261</v>
      </c>
      <c r="B17" s="20" t="s">
        <v>242</v>
      </c>
      <c r="C17" s="189"/>
      <c r="D17" s="22" t="s">
        <v>273</v>
      </c>
      <c r="E17" s="22" t="s">
        <v>163</v>
      </c>
      <c r="F17" s="28"/>
      <c r="G17" s="22" t="s">
        <v>29</v>
      </c>
      <c r="H17" s="22">
        <v>7</v>
      </c>
      <c r="I17" s="36">
        <f t="shared" si="3"/>
        <v>0</v>
      </c>
      <c r="J17" s="24"/>
      <c r="K17" s="24"/>
      <c r="L17" s="28"/>
      <c r="M17" s="21"/>
      <c r="N17" s="24"/>
      <c r="O17" s="24"/>
      <c r="P17" s="47">
        <v>0</v>
      </c>
      <c r="Q17" s="47">
        <v>0</v>
      </c>
      <c r="R17" s="46">
        <v>0</v>
      </c>
      <c r="S17" s="47">
        <v>0</v>
      </c>
      <c r="T17" s="47">
        <v>0</v>
      </c>
      <c r="U17" s="47">
        <v>0</v>
      </c>
      <c r="W17" s="47">
        <v>0</v>
      </c>
      <c r="X17" s="47">
        <v>0</v>
      </c>
      <c r="Y17" s="47">
        <v>0</v>
      </c>
      <c r="Z17" s="47">
        <v>0</v>
      </c>
      <c r="AA17" s="47">
        <v>0</v>
      </c>
      <c r="AB17" s="47">
        <v>0</v>
      </c>
      <c r="AD17" s="55">
        <f t="shared" si="4"/>
        <v>0</v>
      </c>
      <c r="AE17" s="55">
        <f t="shared" si="2"/>
        <v>0</v>
      </c>
      <c r="AF17" s="55">
        <f t="shared" si="2"/>
        <v>0</v>
      </c>
      <c r="AG17" s="55">
        <f t="shared" si="2"/>
        <v>0</v>
      </c>
      <c r="AH17" s="55">
        <f t="shared" si="2"/>
        <v>0</v>
      </c>
      <c r="AI17" s="55">
        <f t="shared" si="2"/>
        <v>0</v>
      </c>
      <c r="AJ17" s="55">
        <f t="shared" si="2"/>
        <v>0</v>
      </c>
    </row>
    <row r="18" spans="1:36" ht="33.6" hidden="1" customHeight="1">
      <c r="A18" s="20" t="s">
        <v>261</v>
      </c>
      <c r="B18" s="20" t="s">
        <v>242</v>
      </c>
      <c r="C18" s="189"/>
      <c r="D18" s="22" t="s">
        <v>274</v>
      </c>
      <c r="E18" s="22" t="s">
        <v>163</v>
      </c>
      <c r="F18" s="28"/>
      <c r="G18" s="22" t="s">
        <v>29</v>
      </c>
      <c r="H18" s="22">
        <v>7</v>
      </c>
      <c r="I18" s="36">
        <f t="shared" si="3"/>
        <v>0</v>
      </c>
      <c r="J18" s="24"/>
      <c r="K18" s="24"/>
      <c r="L18" s="24"/>
      <c r="M18" s="21"/>
      <c r="N18" s="24"/>
      <c r="O18" s="24"/>
      <c r="P18" s="47">
        <v>0</v>
      </c>
      <c r="Q18" s="47">
        <v>0</v>
      </c>
      <c r="R18" s="47">
        <v>0</v>
      </c>
      <c r="S18" s="47">
        <v>0</v>
      </c>
      <c r="T18" s="47">
        <v>0</v>
      </c>
      <c r="U18" s="47">
        <v>0</v>
      </c>
      <c r="W18" s="47">
        <v>0</v>
      </c>
      <c r="X18" s="47">
        <v>0</v>
      </c>
      <c r="Y18" s="47">
        <v>0</v>
      </c>
      <c r="Z18" s="47">
        <v>0</v>
      </c>
      <c r="AA18" s="47">
        <v>0</v>
      </c>
      <c r="AB18" s="47">
        <v>0</v>
      </c>
      <c r="AD18" s="55">
        <f t="shared" si="4"/>
        <v>0</v>
      </c>
      <c r="AE18" s="55">
        <f t="shared" si="2"/>
        <v>0</v>
      </c>
      <c r="AF18" s="55">
        <f t="shared" si="2"/>
        <v>0</v>
      </c>
      <c r="AG18" s="55">
        <f t="shared" si="2"/>
        <v>0</v>
      </c>
      <c r="AH18" s="55">
        <f t="shared" si="2"/>
        <v>0</v>
      </c>
      <c r="AI18" s="55">
        <f t="shared" si="2"/>
        <v>0</v>
      </c>
      <c r="AJ18" s="55">
        <f t="shared" si="2"/>
        <v>0</v>
      </c>
    </row>
    <row r="19" spans="1:36" ht="27" customHeight="1">
      <c r="A19" s="14" t="s">
        <v>275</v>
      </c>
      <c r="B19" s="14"/>
      <c r="C19" s="14"/>
      <c r="D19" s="14" t="s">
        <v>276</v>
      </c>
      <c r="E19" s="14"/>
      <c r="F19" s="14"/>
      <c r="G19" s="14"/>
      <c r="H19" s="14"/>
      <c r="I19" s="14"/>
      <c r="J19" s="14"/>
      <c r="K19" s="14"/>
      <c r="L19" s="14"/>
      <c r="M19" s="14"/>
      <c r="N19" s="14"/>
      <c r="O19" s="14"/>
      <c r="P19" s="52"/>
      <c r="Q19" s="52"/>
      <c r="R19" s="52"/>
      <c r="S19" s="52"/>
      <c r="T19" s="52"/>
      <c r="U19" s="52"/>
      <c r="W19" s="52"/>
      <c r="X19" s="52"/>
      <c r="Y19" s="52"/>
      <c r="Z19" s="52"/>
      <c r="AA19" s="52"/>
      <c r="AB19" s="52"/>
      <c r="AD19" s="56">
        <f t="shared" si="4"/>
        <v>0</v>
      </c>
      <c r="AE19" s="56">
        <f t="shared" si="2"/>
        <v>0</v>
      </c>
      <c r="AF19" s="56">
        <f t="shared" si="2"/>
        <v>0</v>
      </c>
      <c r="AG19" s="56">
        <f t="shared" si="2"/>
        <v>0</v>
      </c>
      <c r="AH19" s="56">
        <f t="shared" si="2"/>
        <v>0</v>
      </c>
      <c r="AI19" s="56">
        <f t="shared" si="2"/>
        <v>0</v>
      </c>
      <c r="AJ19" s="56">
        <f t="shared" si="2"/>
        <v>0</v>
      </c>
    </row>
    <row r="20" spans="1:36" ht="314.25" customHeight="1">
      <c r="A20" s="20" t="s">
        <v>275</v>
      </c>
      <c r="B20" s="20" t="s">
        <v>242</v>
      </c>
      <c r="C20" s="189" t="s">
        <v>277</v>
      </c>
      <c r="D20" s="28" t="s">
        <v>278</v>
      </c>
      <c r="E20" s="28" t="s">
        <v>163</v>
      </c>
      <c r="F20" s="178" t="s">
        <v>279</v>
      </c>
      <c r="G20" s="22" t="s">
        <v>29</v>
      </c>
      <c r="H20" s="22">
        <v>7</v>
      </c>
      <c r="I20" s="36">
        <f t="shared" si="3"/>
        <v>1710000</v>
      </c>
      <c r="J20" s="21"/>
      <c r="K20" s="24" t="s">
        <v>280</v>
      </c>
      <c r="L20" s="28" t="s">
        <v>281</v>
      </c>
      <c r="M20" s="21" t="s">
        <v>282</v>
      </c>
      <c r="N20" s="175" t="s">
        <v>283</v>
      </c>
      <c r="O20" s="175" t="s">
        <v>284</v>
      </c>
      <c r="P20" s="47">
        <v>0</v>
      </c>
      <c r="Q20" s="53">
        <v>80000</v>
      </c>
      <c r="R20" s="46">
        <v>430000</v>
      </c>
      <c r="S20" s="47">
        <v>420000</v>
      </c>
      <c r="T20" s="47">
        <v>400000</v>
      </c>
      <c r="U20" s="47">
        <v>380000</v>
      </c>
      <c r="W20" s="47">
        <v>0</v>
      </c>
      <c r="X20" s="53">
        <v>0</v>
      </c>
      <c r="Y20" s="47">
        <v>0</v>
      </c>
      <c r="Z20" s="47">
        <v>0</v>
      </c>
      <c r="AA20" s="47">
        <v>0</v>
      </c>
      <c r="AB20" s="47">
        <v>0</v>
      </c>
      <c r="AD20" s="55">
        <f t="shared" si="4"/>
        <v>0</v>
      </c>
      <c r="AE20" s="55">
        <f t="shared" si="2"/>
        <v>0</v>
      </c>
      <c r="AF20" s="55">
        <f t="shared" si="2"/>
        <v>0</v>
      </c>
      <c r="AG20" s="55">
        <f t="shared" si="2"/>
        <v>0</v>
      </c>
      <c r="AH20" s="55">
        <f t="shared" si="2"/>
        <v>0</v>
      </c>
      <c r="AI20" s="55">
        <f t="shared" si="2"/>
        <v>1710000</v>
      </c>
      <c r="AJ20" s="55">
        <f t="shared" si="2"/>
        <v>0</v>
      </c>
    </row>
    <row r="21" spans="1:36" ht="36">
      <c r="A21" s="20" t="s">
        <v>275</v>
      </c>
      <c r="B21" s="20" t="s">
        <v>242</v>
      </c>
      <c r="C21" s="189"/>
      <c r="D21" s="28" t="s">
        <v>285</v>
      </c>
      <c r="E21" s="28" t="s">
        <v>163</v>
      </c>
      <c r="F21" s="28" t="s">
        <v>286</v>
      </c>
      <c r="G21" s="22" t="s">
        <v>29</v>
      </c>
      <c r="H21" s="22">
        <v>7</v>
      </c>
      <c r="I21" s="36">
        <f t="shared" si="3"/>
        <v>340000</v>
      </c>
      <c r="J21" s="24"/>
      <c r="K21" s="24" t="s">
        <v>287</v>
      </c>
      <c r="L21" s="28" t="s">
        <v>288</v>
      </c>
      <c r="M21" s="21"/>
      <c r="N21" s="24"/>
      <c r="O21" s="24"/>
      <c r="P21" s="46">
        <v>0</v>
      </c>
      <c r="Q21" s="46">
        <v>250000</v>
      </c>
      <c r="R21" s="46">
        <v>90000</v>
      </c>
      <c r="S21" s="46">
        <v>0</v>
      </c>
      <c r="T21" s="46">
        <v>0</v>
      </c>
      <c r="U21" s="46">
        <v>0</v>
      </c>
      <c r="W21" s="47">
        <v>0</v>
      </c>
      <c r="X21" s="47">
        <v>0</v>
      </c>
      <c r="Y21" s="47">
        <v>0</v>
      </c>
      <c r="Z21" s="47">
        <v>0</v>
      </c>
      <c r="AA21" s="47">
        <v>0</v>
      </c>
      <c r="AB21" s="47">
        <v>0</v>
      </c>
      <c r="AD21" s="55">
        <f t="shared" si="4"/>
        <v>0</v>
      </c>
      <c r="AE21" s="55">
        <f t="shared" si="2"/>
        <v>0</v>
      </c>
      <c r="AF21" s="55">
        <f t="shared" si="2"/>
        <v>0</v>
      </c>
      <c r="AG21" s="55">
        <f t="shared" si="2"/>
        <v>0</v>
      </c>
      <c r="AH21" s="55">
        <f t="shared" si="2"/>
        <v>0</v>
      </c>
      <c r="AI21" s="55">
        <f t="shared" si="2"/>
        <v>340000</v>
      </c>
      <c r="AJ21" s="55">
        <f t="shared" si="2"/>
        <v>0</v>
      </c>
    </row>
    <row r="22" spans="1:36" ht="36" hidden="1">
      <c r="A22" s="20" t="s">
        <v>275</v>
      </c>
      <c r="B22" s="20" t="s">
        <v>242</v>
      </c>
      <c r="C22" s="189"/>
      <c r="D22" s="28" t="s">
        <v>289</v>
      </c>
      <c r="E22" s="28" t="s">
        <v>163</v>
      </c>
      <c r="F22" s="28"/>
      <c r="G22" s="22" t="s">
        <v>29</v>
      </c>
      <c r="H22" s="22">
        <v>7</v>
      </c>
      <c r="I22" s="36">
        <f t="shared" si="3"/>
        <v>0</v>
      </c>
      <c r="J22" s="21"/>
      <c r="K22" s="21"/>
      <c r="L22" s="34"/>
      <c r="M22" s="21"/>
      <c r="N22" s="24"/>
      <c r="O22" s="24"/>
      <c r="P22" s="46">
        <v>0</v>
      </c>
      <c r="Q22" s="46">
        <v>0</v>
      </c>
      <c r="R22" s="46">
        <v>0</v>
      </c>
      <c r="S22" s="46">
        <v>0</v>
      </c>
      <c r="T22" s="46">
        <v>0</v>
      </c>
      <c r="U22" s="46">
        <v>0</v>
      </c>
      <c r="W22" s="47">
        <v>0</v>
      </c>
      <c r="X22" s="47">
        <v>0</v>
      </c>
      <c r="Y22" s="46">
        <v>0</v>
      </c>
      <c r="Z22" s="47">
        <v>0</v>
      </c>
      <c r="AA22" s="47">
        <v>0</v>
      </c>
      <c r="AB22" s="47">
        <v>0</v>
      </c>
      <c r="AD22" s="55">
        <f t="shared" si="4"/>
        <v>0</v>
      </c>
      <c r="AE22" s="55">
        <f t="shared" si="2"/>
        <v>0</v>
      </c>
      <c r="AF22" s="55">
        <f t="shared" si="2"/>
        <v>0</v>
      </c>
      <c r="AG22" s="55">
        <f t="shared" si="2"/>
        <v>0</v>
      </c>
      <c r="AH22" s="55">
        <f t="shared" si="2"/>
        <v>0</v>
      </c>
      <c r="AI22" s="55">
        <f t="shared" si="2"/>
        <v>0</v>
      </c>
      <c r="AJ22" s="55">
        <f t="shared" si="2"/>
        <v>0</v>
      </c>
    </row>
    <row r="23" spans="1:36" hidden="1">
      <c r="A23" s="20" t="s">
        <v>275</v>
      </c>
      <c r="B23" s="20" t="s">
        <v>242</v>
      </c>
      <c r="C23" s="189"/>
      <c r="D23" s="28" t="s">
        <v>290</v>
      </c>
      <c r="E23" s="28" t="s">
        <v>163</v>
      </c>
      <c r="F23" s="28"/>
      <c r="G23" s="22" t="s">
        <v>29</v>
      </c>
      <c r="H23" s="22">
        <v>7</v>
      </c>
      <c r="I23" s="36">
        <f t="shared" si="3"/>
        <v>0</v>
      </c>
      <c r="J23" s="21"/>
      <c r="K23" s="21"/>
      <c r="L23" s="34"/>
      <c r="M23" s="21"/>
      <c r="N23" s="24"/>
      <c r="O23" s="24"/>
      <c r="P23" s="46">
        <v>0</v>
      </c>
      <c r="Q23" s="46">
        <v>0</v>
      </c>
      <c r="R23" s="46">
        <v>0</v>
      </c>
      <c r="S23" s="46">
        <v>0</v>
      </c>
      <c r="T23" s="46">
        <v>0</v>
      </c>
      <c r="U23" s="46">
        <v>0</v>
      </c>
      <c r="W23" s="47">
        <v>0</v>
      </c>
      <c r="X23" s="47">
        <v>0</v>
      </c>
      <c r="Y23" s="47">
        <v>0</v>
      </c>
      <c r="Z23" s="47">
        <v>0</v>
      </c>
      <c r="AA23" s="47">
        <v>0</v>
      </c>
      <c r="AB23" s="47">
        <v>0</v>
      </c>
      <c r="AD23" s="55">
        <f t="shared" si="4"/>
        <v>0</v>
      </c>
      <c r="AE23" s="55">
        <f t="shared" si="2"/>
        <v>0</v>
      </c>
      <c r="AF23" s="55">
        <f t="shared" si="2"/>
        <v>0</v>
      </c>
      <c r="AG23" s="55">
        <f t="shared" si="2"/>
        <v>0</v>
      </c>
      <c r="AH23" s="55">
        <f t="shared" si="2"/>
        <v>0</v>
      </c>
      <c r="AI23" s="55">
        <f t="shared" si="2"/>
        <v>0</v>
      </c>
      <c r="AJ23" s="55">
        <f t="shared" si="2"/>
        <v>0</v>
      </c>
    </row>
    <row r="24" spans="1:36" ht="36" hidden="1">
      <c r="A24" s="20" t="s">
        <v>275</v>
      </c>
      <c r="B24" s="20" t="s">
        <v>242</v>
      </c>
      <c r="C24" s="189"/>
      <c r="D24" s="28" t="s">
        <v>291</v>
      </c>
      <c r="E24" s="28" t="s">
        <v>163</v>
      </c>
      <c r="F24" s="28"/>
      <c r="G24" s="22" t="s">
        <v>29</v>
      </c>
      <c r="H24" s="22">
        <v>7</v>
      </c>
      <c r="I24" s="36">
        <f t="shared" si="3"/>
        <v>0</v>
      </c>
      <c r="J24" s="21"/>
      <c r="K24" s="21"/>
      <c r="L24" s="34"/>
      <c r="M24" s="21"/>
      <c r="N24" s="24"/>
      <c r="O24" s="24"/>
      <c r="P24" s="46">
        <v>0</v>
      </c>
      <c r="Q24" s="46">
        <v>0</v>
      </c>
      <c r="R24" s="46">
        <v>0</v>
      </c>
      <c r="S24" s="46">
        <v>0</v>
      </c>
      <c r="T24" s="46">
        <v>0</v>
      </c>
      <c r="U24" s="46">
        <v>0</v>
      </c>
      <c r="W24" s="47">
        <v>0</v>
      </c>
      <c r="X24" s="47">
        <v>0</v>
      </c>
      <c r="Y24" s="47">
        <v>0</v>
      </c>
      <c r="Z24" s="47">
        <v>0</v>
      </c>
      <c r="AA24" s="47">
        <v>0</v>
      </c>
      <c r="AB24" s="47">
        <v>0</v>
      </c>
      <c r="AD24" s="55">
        <f t="shared" si="4"/>
        <v>0</v>
      </c>
      <c r="AE24" s="55">
        <f t="shared" si="2"/>
        <v>0</v>
      </c>
      <c r="AF24" s="55">
        <f t="shared" si="2"/>
        <v>0</v>
      </c>
      <c r="AG24" s="55">
        <f t="shared" si="2"/>
        <v>0</v>
      </c>
      <c r="AH24" s="55">
        <f t="shared" si="2"/>
        <v>0</v>
      </c>
      <c r="AI24" s="55">
        <f t="shared" si="2"/>
        <v>0</v>
      </c>
      <c r="AJ24" s="55">
        <f t="shared" si="2"/>
        <v>0</v>
      </c>
    </row>
    <row r="25" spans="1:36" hidden="1">
      <c r="A25" s="20" t="s">
        <v>275</v>
      </c>
      <c r="B25" s="20" t="s">
        <v>242</v>
      </c>
      <c r="C25" s="189"/>
      <c r="D25" s="28" t="s">
        <v>292</v>
      </c>
      <c r="E25" s="28" t="s">
        <v>163</v>
      </c>
      <c r="F25" s="28"/>
      <c r="G25" s="22" t="s">
        <v>29</v>
      </c>
      <c r="H25" s="22">
        <v>7</v>
      </c>
      <c r="I25" s="36">
        <f t="shared" si="3"/>
        <v>0</v>
      </c>
      <c r="J25" s="21"/>
      <c r="K25" s="21"/>
      <c r="L25" s="34"/>
      <c r="M25" s="21"/>
      <c r="N25" s="24"/>
      <c r="O25" s="24"/>
      <c r="P25" s="46">
        <v>0</v>
      </c>
      <c r="Q25" s="46">
        <v>0</v>
      </c>
      <c r="R25" s="46">
        <v>0</v>
      </c>
      <c r="S25" s="46">
        <v>0</v>
      </c>
      <c r="T25" s="46">
        <v>0</v>
      </c>
      <c r="U25" s="46">
        <v>0</v>
      </c>
      <c r="W25" s="47">
        <v>0</v>
      </c>
      <c r="X25" s="47">
        <v>0</v>
      </c>
      <c r="Y25" s="47">
        <v>0</v>
      </c>
      <c r="Z25" s="47">
        <v>0</v>
      </c>
      <c r="AA25" s="47">
        <v>0</v>
      </c>
      <c r="AB25" s="47">
        <v>0</v>
      </c>
      <c r="AD25" s="55">
        <f t="shared" si="4"/>
        <v>0</v>
      </c>
      <c r="AE25" s="55">
        <f t="shared" si="2"/>
        <v>0</v>
      </c>
      <c r="AF25" s="55">
        <f t="shared" si="2"/>
        <v>0</v>
      </c>
      <c r="AG25" s="55">
        <f t="shared" si="2"/>
        <v>0</v>
      </c>
      <c r="AH25" s="55">
        <f t="shared" si="2"/>
        <v>0</v>
      </c>
      <c r="AI25" s="55">
        <f t="shared" si="2"/>
        <v>0</v>
      </c>
      <c r="AJ25" s="55">
        <f t="shared" si="2"/>
        <v>0</v>
      </c>
    </row>
    <row r="26" spans="1:36" ht="35.25" hidden="1" customHeight="1">
      <c r="A26" s="20" t="s">
        <v>275</v>
      </c>
      <c r="B26" s="20" t="s">
        <v>242</v>
      </c>
      <c r="C26" s="189"/>
      <c r="D26" s="28" t="s">
        <v>293</v>
      </c>
      <c r="E26" s="28" t="s">
        <v>163</v>
      </c>
      <c r="F26" s="28"/>
      <c r="G26" s="22" t="s">
        <v>29</v>
      </c>
      <c r="H26" s="22">
        <v>7</v>
      </c>
      <c r="I26" s="36">
        <f t="shared" si="3"/>
        <v>0</v>
      </c>
      <c r="J26" s="21"/>
      <c r="K26" s="21"/>
      <c r="L26" s="34"/>
      <c r="M26" s="21"/>
      <c r="N26" s="21"/>
      <c r="O26" s="21"/>
      <c r="P26" s="46">
        <v>0</v>
      </c>
      <c r="Q26" s="46">
        <v>0</v>
      </c>
      <c r="R26" s="46">
        <v>0</v>
      </c>
      <c r="S26" s="46">
        <v>0</v>
      </c>
      <c r="T26" s="46">
        <v>0</v>
      </c>
      <c r="U26" s="46">
        <v>0</v>
      </c>
      <c r="W26" s="47">
        <v>0</v>
      </c>
      <c r="X26" s="47">
        <v>0</v>
      </c>
      <c r="Y26" s="47">
        <v>0</v>
      </c>
      <c r="Z26" s="47">
        <v>0</v>
      </c>
      <c r="AA26" s="47">
        <v>0</v>
      </c>
      <c r="AB26" s="47">
        <v>0</v>
      </c>
      <c r="AD26" s="55">
        <f t="shared" si="4"/>
        <v>0</v>
      </c>
      <c r="AE26" s="55">
        <f t="shared" si="2"/>
        <v>0</v>
      </c>
      <c r="AF26" s="55">
        <f t="shared" si="2"/>
        <v>0</v>
      </c>
      <c r="AG26" s="55">
        <f t="shared" si="2"/>
        <v>0</v>
      </c>
      <c r="AH26" s="55">
        <f t="shared" si="2"/>
        <v>0</v>
      </c>
      <c r="AI26" s="55">
        <f t="shared" si="2"/>
        <v>0</v>
      </c>
      <c r="AJ26" s="55">
        <f t="shared" si="2"/>
        <v>0</v>
      </c>
    </row>
    <row r="27" spans="1:36" ht="69.75" hidden="1" customHeight="1">
      <c r="A27" s="20" t="s">
        <v>275</v>
      </c>
      <c r="B27" s="20" t="s">
        <v>242</v>
      </c>
      <c r="C27" s="189"/>
      <c r="D27" s="28" t="s">
        <v>294</v>
      </c>
      <c r="E27" s="28"/>
      <c r="F27" s="28"/>
      <c r="G27" s="22" t="s">
        <v>29</v>
      </c>
      <c r="H27" s="22">
        <v>7</v>
      </c>
      <c r="I27" s="36">
        <f t="shared" si="3"/>
        <v>0</v>
      </c>
      <c r="J27" s="21"/>
      <c r="K27" s="21"/>
      <c r="L27" s="34"/>
      <c r="M27" s="21"/>
      <c r="N27" s="21"/>
      <c r="O27" s="21"/>
      <c r="P27" s="46">
        <v>0</v>
      </c>
      <c r="Q27" s="46">
        <v>0</v>
      </c>
      <c r="R27" s="46">
        <v>0</v>
      </c>
      <c r="S27" s="46">
        <v>0</v>
      </c>
      <c r="T27" s="46">
        <v>0</v>
      </c>
      <c r="U27" s="46">
        <v>0</v>
      </c>
      <c r="W27" s="47">
        <v>0</v>
      </c>
      <c r="X27" s="47">
        <v>0</v>
      </c>
      <c r="Y27" s="47">
        <v>0</v>
      </c>
      <c r="Z27" s="47">
        <v>0</v>
      </c>
      <c r="AA27" s="47">
        <v>0</v>
      </c>
      <c r="AB27" s="47">
        <v>0</v>
      </c>
      <c r="AD27" s="55"/>
      <c r="AE27" s="55"/>
      <c r="AF27" s="55"/>
      <c r="AG27" s="55"/>
      <c r="AH27" s="55"/>
      <c r="AI27" s="55">
        <f t="shared" si="2"/>
        <v>0</v>
      </c>
      <c r="AJ27" s="55"/>
    </row>
    <row r="28" spans="1:36" ht="35.25" hidden="1" customHeight="1">
      <c r="A28" s="20" t="s">
        <v>275</v>
      </c>
      <c r="B28" s="20" t="s">
        <v>242</v>
      </c>
      <c r="C28" s="189"/>
      <c r="D28" s="28" t="s">
        <v>295</v>
      </c>
      <c r="E28" s="28" t="s">
        <v>163</v>
      </c>
      <c r="F28" s="28"/>
      <c r="G28" s="22" t="s">
        <v>29</v>
      </c>
      <c r="H28" s="22">
        <v>7</v>
      </c>
      <c r="I28" s="36">
        <f t="shared" si="3"/>
        <v>0</v>
      </c>
      <c r="J28" s="21"/>
      <c r="K28" s="21"/>
      <c r="L28" s="34"/>
      <c r="M28" s="21"/>
      <c r="N28" s="21"/>
      <c r="O28" s="21"/>
      <c r="P28" s="46">
        <v>0</v>
      </c>
      <c r="Q28" s="46">
        <v>0</v>
      </c>
      <c r="R28" s="46">
        <v>0</v>
      </c>
      <c r="S28" s="46">
        <v>0</v>
      </c>
      <c r="T28" s="46">
        <v>0</v>
      </c>
      <c r="U28" s="46">
        <v>0</v>
      </c>
      <c r="W28" s="47">
        <v>0</v>
      </c>
      <c r="X28" s="47">
        <v>0</v>
      </c>
      <c r="Y28" s="47">
        <v>0</v>
      </c>
      <c r="Z28" s="47">
        <v>0</v>
      </c>
      <c r="AA28" s="47">
        <v>0</v>
      </c>
      <c r="AB28" s="47">
        <v>0</v>
      </c>
      <c r="AD28" s="55">
        <f t="shared" si="4"/>
        <v>0</v>
      </c>
      <c r="AE28" s="55">
        <f t="shared" si="2"/>
        <v>0</v>
      </c>
      <c r="AF28" s="55">
        <f t="shared" si="2"/>
        <v>0</v>
      </c>
      <c r="AG28" s="55">
        <f t="shared" si="2"/>
        <v>0</v>
      </c>
      <c r="AH28" s="55">
        <f t="shared" si="2"/>
        <v>0</v>
      </c>
      <c r="AI28" s="55">
        <f t="shared" si="2"/>
        <v>0</v>
      </c>
      <c r="AJ28" s="55">
        <f t="shared" si="2"/>
        <v>0</v>
      </c>
    </row>
    <row r="29" spans="1:36" ht="22.5" customHeight="1">
      <c r="A29" s="14"/>
      <c r="B29" s="14"/>
      <c r="C29" s="14"/>
      <c r="D29" s="14"/>
      <c r="E29" s="14"/>
      <c r="F29" s="14"/>
      <c r="G29" s="14"/>
      <c r="H29" s="14"/>
      <c r="I29" s="14"/>
      <c r="J29" s="14"/>
      <c r="K29" s="14"/>
      <c r="L29" s="14"/>
      <c r="M29" s="14"/>
      <c r="N29" s="14"/>
      <c r="O29" s="14"/>
      <c r="P29" s="52">
        <f>SUM(P5:P28)</f>
        <v>725000</v>
      </c>
      <c r="Q29" s="52">
        <f>SUM(Q5:Q28)</f>
        <v>750000</v>
      </c>
      <c r="R29" s="52">
        <f t="shared" ref="R29:U29" si="5">SUM(R5:R28)</f>
        <v>810000</v>
      </c>
      <c r="S29" s="52">
        <f t="shared" si="5"/>
        <v>600000</v>
      </c>
      <c r="T29" s="52">
        <f t="shared" si="5"/>
        <v>400000</v>
      </c>
      <c r="U29" s="52">
        <f t="shared" si="5"/>
        <v>380000</v>
      </c>
      <c r="W29" s="52">
        <f>SUM(W5:W28)</f>
        <v>0</v>
      </c>
      <c r="X29" s="52">
        <f t="shared" ref="X29:AB29" si="6">SUM(X5:X28)</f>
        <v>0</v>
      </c>
      <c r="Y29" s="52">
        <f t="shared" si="6"/>
        <v>0</v>
      </c>
      <c r="Z29" s="52">
        <f t="shared" si="6"/>
        <v>0</v>
      </c>
      <c r="AA29" s="52">
        <f t="shared" si="6"/>
        <v>0</v>
      </c>
      <c r="AB29" s="52">
        <f t="shared" si="6"/>
        <v>0</v>
      </c>
      <c r="AD29" s="56">
        <f>SUM(AD5:AD28)</f>
        <v>0</v>
      </c>
      <c r="AE29" s="56">
        <f t="shared" ref="AE29:AI29" si="7">SUM(AE5:AE28)</f>
        <v>0</v>
      </c>
      <c r="AF29" s="56">
        <f t="shared" si="7"/>
        <v>0</v>
      </c>
      <c r="AG29" s="56">
        <f t="shared" si="7"/>
        <v>0</v>
      </c>
      <c r="AH29" s="56">
        <f t="shared" si="7"/>
        <v>0</v>
      </c>
      <c r="AI29" s="56">
        <f t="shared" si="7"/>
        <v>3665000</v>
      </c>
      <c r="AJ29" s="56">
        <f>SUM(AJ5:AJ28)</f>
        <v>0</v>
      </c>
    </row>
    <row r="30" spans="1:36" ht="26.25" customHeight="1">
      <c r="I30" s="18"/>
      <c r="Q30" s="42"/>
    </row>
    <row r="31" spans="1:36" ht="24" customHeight="1">
      <c r="A31" s="10"/>
      <c r="B31" s="10"/>
      <c r="C31" s="10"/>
      <c r="G31" s="187"/>
      <c r="H31" s="187"/>
      <c r="I31" s="186"/>
    </row>
    <row r="32" spans="1:36">
      <c r="D32" s="43" t="s">
        <v>139</v>
      </c>
      <c r="E32" s="45" t="s">
        <v>140</v>
      </c>
      <c r="F32" s="10"/>
      <c r="G32" s="10"/>
      <c r="H32" s="10"/>
      <c r="I32" s="39"/>
    </row>
    <row r="33" spans="1:9">
      <c r="A33" s="11"/>
      <c r="B33" s="11"/>
      <c r="C33" s="11"/>
      <c r="D33" s="44" t="s">
        <v>141</v>
      </c>
      <c r="E33" s="46">
        <f>AD29</f>
        <v>0</v>
      </c>
      <c r="I33" s="18"/>
    </row>
    <row r="34" spans="1:9">
      <c r="A34" s="10"/>
      <c r="B34" s="10"/>
      <c r="C34" s="10"/>
      <c r="D34" s="44" t="s">
        <v>142</v>
      </c>
      <c r="E34" s="134">
        <f>AE29</f>
        <v>0</v>
      </c>
      <c r="F34" s="11"/>
      <c r="G34" s="11"/>
      <c r="H34" s="11"/>
      <c r="I34" s="40"/>
    </row>
    <row r="35" spans="1:9">
      <c r="A35" s="10"/>
      <c r="B35" s="10"/>
      <c r="C35" s="10"/>
      <c r="D35" s="44" t="s">
        <v>143</v>
      </c>
      <c r="E35" s="46">
        <f>AF29</f>
        <v>0</v>
      </c>
      <c r="F35" s="10"/>
      <c r="G35" s="10"/>
      <c r="H35" s="10"/>
      <c r="I35" s="39"/>
    </row>
    <row r="36" spans="1:9">
      <c r="A36" s="12"/>
      <c r="B36" s="12"/>
      <c r="C36" s="12"/>
      <c r="D36" s="44" t="s">
        <v>144</v>
      </c>
      <c r="E36" s="134">
        <f>AG29</f>
        <v>0</v>
      </c>
      <c r="F36" s="10"/>
      <c r="G36" s="10"/>
      <c r="H36" s="10"/>
      <c r="I36" s="39"/>
    </row>
    <row r="37" spans="1:9">
      <c r="A37" s="12"/>
      <c r="B37" s="12"/>
      <c r="C37" s="12"/>
      <c r="D37" s="44" t="s">
        <v>145</v>
      </c>
      <c r="E37" s="46">
        <f>AH29</f>
        <v>0</v>
      </c>
      <c r="F37" s="12"/>
      <c r="G37" s="12"/>
      <c r="H37" s="12"/>
      <c r="I37" s="41"/>
    </row>
    <row r="38" spans="1:9">
      <c r="D38" s="44" t="s">
        <v>146</v>
      </c>
      <c r="E38" s="134">
        <f>AI29</f>
        <v>3665000</v>
      </c>
      <c r="F38" s="12"/>
      <c r="G38" s="12"/>
      <c r="H38" s="12"/>
      <c r="I38" s="41"/>
    </row>
    <row r="39" spans="1:9">
      <c r="A39" s="9"/>
      <c r="B39" s="9"/>
      <c r="C39" s="9"/>
      <c r="D39" s="44" t="s">
        <v>191</v>
      </c>
      <c r="E39" s="46">
        <f>AJ29</f>
        <v>0</v>
      </c>
      <c r="F39" s="12"/>
      <c r="G39" s="12"/>
      <c r="H39" s="12"/>
      <c r="I39" s="41"/>
    </row>
    <row r="40" spans="1:9">
      <c r="D40" s="44" t="s">
        <v>296</v>
      </c>
      <c r="E40" s="135">
        <f>SUM(E33:E39)</f>
        <v>3665000</v>
      </c>
      <c r="F40" s="9"/>
      <c r="G40" s="9"/>
      <c r="H40" s="9"/>
      <c r="I40" s="42"/>
    </row>
    <row r="41" spans="1:9">
      <c r="E41" s="3"/>
      <c r="I41" s="18"/>
    </row>
    <row r="42" spans="1:9">
      <c r="D42" s="44" t="s">
        <v>149</v>
      </c>
      <c r="E42" s="47">
        <f>E40-E43</f>
        <v>3665000</v>
      </c>
      <c r="I42" s="18"/>
    </row>
    <row r="43" spans="1:9">
      <c r="D43" s="44" t="s">
        <v>150</v>
      </c>
      <c r="E43" s="136">
        <f>SUM(W29:AB29)</f>
        <v>0</v>
      </c>
      <c r="I43" s="18"/>
    </row>
    <row r="45" spans="1:9">
      <c r="D45" s="43" t="s">
        <v>139</v>
      </c>
      <c r="E45" s="45" t="s">
        <v>140</v>
      </c>
    </row>
    <row r="46" spans="1:9">
      <c r="D46" s="44" t="s">
        <v>15</v>
      </c>
      <c r="E46" s="134">
        <f>P29</f>
        <v>725000</v>
      </c>
    </row>
    <row r="47" spans="1:9">
      <c r="D47" s="128" t="s">
        <v>16</v>
      </c>
      <c r="E47" s="133">
        <f>Q29</f>
        <v>750000</v>
      </c>
    </row>
    <row r="48" spans="1:9">
      <c r="D48" s="127" t="s">
        <v>17</v>
      </c>
      <c r="E48" s="132">
        <f>R29</f>
        <v>810000</v>
      </c>
    </row>
    <row r="49" spans="4:5">
      <c r="D49" s="126" t="s">
        <v>18</v>
      </c>
      <c r="E49" s="131">
        <f>S29</f>
        <v>600000</v>
      </c>
    </row>
    <row r="50" spans="4:5">
      <c r="D50" s="125" t="s">
        <v>19</v>
      </c>
      <c r="E50" s="130">
        <f>T29</f>
        <v>400000</v>
      </c>
    </row>
    <row r="51" spans="4:5">
      <c r="D51" s="124" t="s">
        <v>20</v>
      </c>
      <c r="E51" s="129">
        <f>U29</f>
        <v>380000</v>
      </c>
    </row>
    <row r="52" spans="4:5">
      <c r="D52" s="44" t="str">
        <f>D40</f>
        <v>Celkem za oblast D</v>
      </c>
      <c r="E52" s="135">
        <f>SUM(E46:E51)</f>
        <v>3665000</v>
      </c>
    </row>
  </sheetData>
  <sheetProtection algorithmName="SHA-512" hashValue="EgtZjUwSWhJJXK0S/+W5sz0z0m1st9HdLP0/Olz+fKgI+ME+JrIr1XkPCCqZQBDC/uSXWHJnI1eKpNiZK1n7Tg==" saltValue="F4AU8P94dzRd2QZ6eV317Q==" spinCount="100000" sheet="1" objects="1" scenarios="1"/>
  <autoFilter ref="A2:AJ2" xr:uid="{00000000-0001-0000-0300-00000000000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2" showButton="0"/>
    <filterColumn colId="23" showButton="0"/>
    <filterColumn colId="24" showButton="0"/>
    <filterColumn colId="25" showButton="0"/>
    <filterColumn colId="26" showButton="0"/>
  </autoFilter>
  <mergeCells count="18">
    <mergeCell ref="A2:A3"/>
    <mergeCell ref="D2:D3"/>
    <mergeCell ref="C2:C3"/>
    <mergeCell ref="P1:AB1"/>
    <mergeCell ref="W2:AB2"/>
    <mergeCell ref="J2:O2"/>
    <mergeCell ref="P2:U2"/>
    <mergeCell ref="H2:H3"/>
    <mergeCell ref="I2:I3"/>
    <mergeCell ref="E2:E3"/>
    <mergeCell ref="G2:G3"/>
    <mergeCell ref="F2:F3"/>
    <mergeCell ref="G31:H31"/>
    <mergeCell ref="B2:B3"/>
    <mergeCell ref="C8:C11"/>
    <mergeCell ref="C13:C18"/>
    <mergeCell ref="C20:C28"/>
    <mergeCell ref="C5:C6"/>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40"/>
  <sheetViews>
    <sheetView showGridLines="0" zoomScale="60" zoomScaleNormal="60" workbookViewId="0">
      <pane ySplit="3" topLeftCell="A17" activePane="bottomLeft" state="frozen"/>
      <selection activeCell="M7" sqref="M7"/>
      <selection pane="bottomLeft" activeCell="J1" sqref="J1:AL1048576"/>
    </sheetView>
  </sheetViews>
  <sheetFormatPr defaultColWidth="8.6640625" defaultRowHeight="18" outlineLevelCol="1"/>
  <cols>
    <col min="1" max="2" width="10.75" style="6" customWidth="1"/>
    <col min="3" max="3" width="31.33203125" style="6" customWidth="1"/>
    <col min="4" max="4" width="43.33203125" style="6" customWidth="1"/>
    <col min="5" max="5" width="16.33203125" style="6" customWidth="1"/>
    <col min="6" max="6" width="44.75" style="6" customWidth="1"/>
    <col min="7" max="7" width="13.75" style="6" customWidth="1"/>
    <col min="8" max="8" width="12.33203125" style="6" customWidth="1"/>
    <col min="9" max="9" width="12.33203125" style="18" customWidth="1"/>
    <col min="10" max="15" width="25.75" style="6" hidden="1" customWidth="1"/>
    <col min="16" max="21" width="11" style="6" hidden="1" customWidth="1"/>
    <col min="22" max="22" width="3.6640625" style="6" hidden="1" customWidth="1"/>
    <col min="23" max="28" width="11.1640625" style="6" hidden="1" customWidth="1"/>
    <col min="29" max="29" width="20.1640625" style="6" hidden="1" customWidth="1"/>
    <col min="30" max="36" width="10.75" style="4" hidden="1" customWidth="1" outlineLevel="1"/>
    <col min="37" max="37" width="0" style="6" hidden="1" customWidth="1" collapsed="1"/>
    <col min="38" max="38" width="0" style="6" hidden="1" customWidth="1"/>
    <col min="39" max="16384" width="8.6640625" style="6"/>
  </cols>
  <sheetData>
    <row r="1" spans="1:36" ht="67.5" customHeight="1">
      <c r="A1" s="16" t="s">
        <v>297</v>
      </c>
      <c r="B1" s="16"/>
      <c r="C1" s="16"/>
      <c r="D1" s="16" t="s">
        <v>298</v>
      </c>
      <c r="P1" s="191" t="s">
        <v>2</v>
      </c>
      <c r="Q1" s="191"/>
      <c r="R1" s="191"/>
      <c r="S1" s="191"/>
      <c r="T1" s="191"/>
      <c r="U1" s="191"/>
      <c r="V1" s="191"/>
      <c r="W1" s="191"/>
      <c r="X1" s="191"/>
      <c r="Y1" s="191"/>
      <c r="Z1" s="191"/>
      <c r="AA1" s="191"/>
      <c r="AB1" s="191"/>
    </row>
    <row r="2" spans="1:36" ht="67.5" customHeight="1">
      <c r="A2" s="192" t="s">
        <v>3</v>
      </c>
      <c r="B2" s="188" t="s">
        <v>4</v>
      </c>
      <c r="C2" s="188" t="s">
        <v>5</v>
      </c>
      <c r="D2" s="192" t="s">
        <v>6</v>
      </c>
      <c r="E2" s="188" t="s">
        <v>7</v>
      </c>
      <c r="F2" s="188" t="s">
        <v>8</v>
      </c>
      <c r="G2" s="188" t="s">
        <v>9</v>
      </c>
      <c r="H2" s="188" t="s">
        <v>10</v>
      </c>
      <c r="I2" s="193" t="s">
        <v>153</v>
      </c>
      <c r="J2" s="188" t="s">
        <v>12</v>
      </c>
      <c r="K2" s="188"/>
      <c r="L2" s="188"/>
      <c r="M2" s="188"/>
      <c r="N2" s="188"/>
      <c r="O2" s="188"/>
      <c r="P2" s="188" t="s">
        <v>13</v>
      </c>
      <c r="Q2" s="188"/>
      <c r="R2" s="188"/>
      <c r="S2" s="188"/>
      <c r="T2" s="188"/>
      <c r="U2" s="188"/>
      <c r="W2" s="188" t="s">
        <v>14</v>
      </c>
      <c r="X2" s="188"/>
      <c r="Y2" s="188"/>
      <c r="Z2" s="188"/>
      <c r="AA2" s="188"/>
      <c r="AB2" s="188"/>
    </row>
    <row r="3" spans="1:36" ht="20.25" customHeight="1">
      <c r="A3" s="192"/>
      <c r="B3" s="188"/>
      <c r="C3" s="188"/>
      <c r="D3" s="192"/>
      <c r="E3" s="188"/>
      <c r="F3" s="188"/>
      <c r="G3" s="188"/>
      <c r="H3" s="188"/>
      <c r="I3" s="193"/>
      <c r="J3" s="15" t="s">
        <v>15</v>
      </c>
      <c r="K3" s="15" t="s">
        <v>16</v>
      </c>
      <c r="L3" s="15" t="s">
        <v>17</v>
      </c>
      <c r="M3" s="15" t="s">
        <v>18</v>
      </c>
      <c r="N3" s="15" t="s">
        <v>19</v>
      </c>
      <c r="O3" s="15" t="s">
        <v>20</v>
      </c>
      <c r="P3" s="57" t="str">
        <f>J3</f>
        <v>REK</v>
      </c>
      <c r="Q3" s="57" t="str">
        <f t="shared" ref="Q3:U3" si="0">K3</f>
        <v>OPF</v>
      </c>
      <c r="R3" s="57" t="str">
        <f t="shared" si="0"/>
        <v>FPF</v>
      </c>
      <c r="S3" s="57" t="str">
        <f t="shared" si="0"/>
        <v>FVP</v>
      </c>
      <c r="T3" s="57" t="str">
        <f t="shared" si="0"/>
        <v>MÚ</v>
      </c>
      <c r="U3" s="57" t="str">
        <f t="shared" si="0"/>
        <v>FÚ</v>
      </c>
      <c r="V3" s="50"/>
      <c r="W3" s="57" t="str">
        <f>P3</f>
        <v>REK</v>
      </c>
      <c r="X3" s="57" t="str">
        <f t="shared" ref="X3:AB3" si="1">Q3</f>
        <v>OPF</v>
      </c>
      <c r="Y3" s="57" t="str">
        <f t="shared" si="1"/>
        <v>FPF</v>
      </c>
      <c r="Z3" s="57" t="str">
        <f t="shared" si="1"/>
        <v>FVP</v>
      </c>
      <c r="AA3" s="57" t="str">
        <f t="shared" si="1"/>
        <v>MÚ</v>
      </c>
      <c r="AB3" s="57" t="str">
        <f t="shared" si="1"/>
        <v>FÚ</v>
      </c>
      <c r="AD3" s="54">
        <v>1</v>
      </c>
      <c r="AE3" s="54">
        <v>2</v>
      </c>
      <c r="AF3" s="54">
        <v>3</v>
      </c>
      <c r="AG3" s="54">
        <v>5</v>
      </c>
      <c r="AH3" s="54">
        <v>6</v>
      </c>
      <c r="AI3" s="54">
        <v>7</v>
      </c>
      <c r="AJ3" s="54">
        <v>8</v>
      </c>
    </row>
    <row r="4" spans="1:36" ht="22.5" customHeight="1">
      <c r="A4" s="14" t="s">
        <v>299</v>
      </c>
      <c r="B4" s="14"/>
      <c r="C4" s="14"/>
      <c r="D4" s="14" t="s">
        <v>300</v>
      </c>
      <c r="E4" s="15"/>
      <c r="F4" s="15"/>
      <c r="G4" s="70"/>
      <c r="H4" s="70"/>
      <c r="I4" s="77"/>
      <c r="J4" s="15"/>
      <c r="K4" s="15"/>
      <c r="L4" s="15"/>
      <c r="M4" s="15"/>
      <c r="N4" s="15"/>
      <c r="O4" s="15"/>
      <c r="P4" s="69"/>
      <c r="Q4" s="69"/>
      <c r="R4" s="69"/>
      <c r="S4" s="69"/>
      <c r="T4" s="69"/>
      <c r="U4" s="69"/>
      <c r="W4" s="69"/>
      <c r="X4" s="69"/>
      <c r="Y4" s="69"/>
      <c r="Z4" s="69"/>
      <c r="AA4" s="69"/>
      <c r="AB4" s="69"/>
      <c r="AD4" s="56"/>
      <c r="AE4" s="56"/>
      <c r="AF4" s="56"/>
      <c r="AG4" s="56"/>
      <c r="AH4" s="56"/>
      <c r="AI4" s="56"/>
      <c r="AJ4" s="56"/>
    </row>
    <row r="5" spans="1:36" ht="90">
      <c r="A5" s="20" t="s">
        <v>299</v>
      </c>
      <c r="B5" s="20" t="s">
        <v>301</v>
      </c>
      <c r="C5" s="189" t="s">
        <v>302</v>
      </c>
      <c r="D5" s="34" t="s">
        <v>303</v>
      </c>
      <c r="E5" s="34" t="s">
        <v>159</v>
      </c>
      <c r="F5" s="34" t="s">
        <v>304</v>
      </c>
      <c r="G5" s="33" t="s">
        <v>29</v>
      </c>
      <c r="H5" s="34">
        <v>5</v>
      </c>
      <c r="I5" s="67">
        <f>SUM(P5:U5)</f>
        <v>100000</v>
      </c>
      <c r="J5" s="21"/>
      <c r="K5" s="37"/>
      <c r="L5" s="37"/>
      <c r="M5" s="184" t="s">
        <v>305</v>
      </c>
      <c r="N5" s="37"/>
      <c r="O5" s="37"/>
      <c r="P5" s="46">
        <v>0</v>
      </c>
      <c r="Q5" s="53">
        <v>0</v>
      </c>
      <c r="R5" s="46">
        <v>0</v>
      </c>
      <c r="S5" s="46">
        <v>100000</v>
      </c>
      <c r="T5" s="46">
        <v>0</v>
      </c>
      <c r="U5" s="46">
        <v>0</v>
      </c>
      <c r="W5" s="46">
        <v>0</v>
      </c>
      <c r="X5" s="53">
        <v>0</v>
      </c>
      <c r="Y5" s="46">
        <v>0</v>
      </c>
      <c r="Z5" s="46">
        <v>0</v>
      </c>
      <c r="AA5" s="46">
        <v>0</v>
      </c>
      <c r="AB5" s="46">
        <v>0</v>
      </c>
      <c r="AD5" s="55">
        <f>IF($H5=AD$3,$I5,0)</f>
        <v>0</v>
      </c>
      <c r="AE5" s="55">
        <f t="shared" ref="AE5:AJ16" si="2">IF($H5=AE$3,$I5,0)</f>
        <v>0</v>
      </c>
      <c r="AF5" s="55">
        <f t="shared" si="2"/>
        <v>0</v>
      </c>
      <c r="AG5" s="55">
        <f t="shared" si="2"/>
        <v>100000</v>
      </c>
      <c r="AH5" s="55">
        <f t="shared" si="2"/>
        <v>0</v>
      </c>
      <c r="AI5" s="55">
        <f t="shared" si="2"/>
        <v>0</v>
      </c>
      <c r="AJ5" s="55">
        <f t="shared" si="2"/>
        <v>0</v>
      </c>
    </row>
    <row r="6" spans="1:36" ht="96" customHeight="1">
      <c r="A6" s="20" t="s">
        <v>299</v>
      </c>
      <c r="B6" s="20" t="s">
        <v>78</v>
      </c>
      <c r="C6" s="189"/>
      <c r="D6" s="21" t="s">
        <v>306</v>
      </c>
      <c r="E6" s="21" t="s">
        <v>27</v>
      </c>
      <c r="F6" s="175" t="s">
        <v>307</v>
      </c>
      <c r="G6" s="34" t="s">
        <v>29</v>
      </c>
      <c r="H6" s="34">
        <v>6</v>
      </c>
      <c r="I6" s="67">
        <f>SUM(P6:U6)</f>
        <v>540000</v>
      </c>
      <c r="J6" s="179" t="s">
        <v>308</v>
      </c>
      <c r="K6" s="37"/>
      <c r="L6" s="37"/>
      <c r="M6" s="37" t="s">
        <v>309</v>
      </c>
      <c r="N6" s="184" t="s">
        <v>310</v>
      </c>
      <c r="O6" s="37"/>
      <c r="P6" s="46">
        <v>200000</v>
      </c>
      <c r="Q6" s="53">
        <v>0</v>
      </c>
      <c r="R6" s="46">
        <v>0</v>
      </c>
      <c r="S6" s="46">
        <v>300000</v>
      </c>
      <c r="T6" s="46">
        <v>40000</v>
      </c>
      <c r="U6" s="46">
        <v>0</v>
      </c>
      <c r="V6" s="58"/>
      <c r="W6" s="46">
        <v>0</v>
      </c>
      <c r="X6" s="53">
        <v>0</v>
      </c>
      <c r="Y6" s="46">
        <v>0</v>
      </c>
      <c r="Z6" s="46">
        <v>0</v>
      </c>
      <c r="AA6" s="46">
        <v>0</v>
      </c>
      <c r="AB6" s="46">
        <v>0</v>
      </c>
      <c r="AD6" s="55">
        <f t="shared" ref="AD6:AD16" si="3">IF($H6=AD$3,$I6,0)</f>
        <v>0</v>
      </c>
      <c r="AE6" s="55">
        <f t="shared" si="2"/>
        <v>0</v>
      </c>
      <c r="AF6" s="55">
        <f t="shared" si="2"/>
        <v>0</v>
      </c>
      <c r="AG6" s="55">
        <f t="shared" si="2"/>
        <v>0</v>
      </c>
      <c r="AH6" s="55">
        <f t="shared" si="2"/>
        <v>540000</v>
      </c>
      <c r="AI6" s="55">
        <f t="shared" si="2"/>
        <v>0</v>
      </c>
      <c r="AJ6" s="55">
        <f t="shared" si="2"/>
        <v>0</v>
      </c>
    </row>
    <row r="7" spans="1:36" ht="54">
      <c r="A7" s="20" t="s">
        <v>299</v>
      </c>
      <c r="B7" s="20" t="s">
        <v>301</v>
      </c>
      <c r="C7" s="189"/>
      <c r="D7" s="21" t="s">
        <v>311</v>
      </c>
      <c r="E7" s="34" t="s">
        <v>159</v>
      </c>
      <c r="F7" s="34" t="s">
        <v>312</v>
      </c>
      <c r="G7" s="31" t="s">
        <v>43</v>
      </c>
      <c r="H7" s="31">
        <v>5</v>
      </c>
      <c r="I7" s="67">
        <f t="shared" ref="I7:I16" si="4">SUM(P7:U7)</f>
        <v>0</v>
      </c>
      <c r="J7" s="21" t="s">
        <v>313</v>
      </c>
      <c r="K7" s="37"/>
      <c r="L7" s="37"/>
      <c r="M7" s="37"/>
      <c r="N7" s="37"/>
      <c r="O7" s="37"/>
      <c r="P7" s="46">
        <v>0</v>
      </c>
      <c r="Q7" s="53">
        <v>0</v>
      </c>
      <c r="R7" s="46">
        <v>0</v>
      </c>
      <c r="S7" s="46">
        <v>0</v>
      </c>
      <c r="T7" s="46">
        <v>0</v>
      </c>
      <c r="U7" s="46">
        <v>0</v>
      </c>
      <c r="W7" s="46">
        <v>0</v>
      </c>
      <c r="X7" s="53">
        <v>0</v>
      </c>
      <c r="Y7" s="46">
        <v>0</v>
      </c>
      <c r="Z7" s="46">
        <v>0</v>
      </c>
      <c r="AA7" s="46">
        <v>0</v>
      </c>
      <c r="AB7" s="46">
        <v>0</v>
      </c>
      <c r="AD7" s="55">
        <f t="shared" si="3"/>
        <v>0</v>
      </c>
      <c r="AE7" s="55">
        <f t="shared" si="2"/>
        <v>0</v>
      </c>
      <c r="AF7" s="55">
        <f t="shared" si="2"/>
        <v>0</v>
      </c>
      <c r="AG7" s="55">
        <f t="shared" si="2"/>
        <v>0</v>
      </c>
      <c r="AH7" s="55">
        <f t="shared" si="2"/>
        <v>0</v>
      </c>
      <c r="AI7" s="55">
        <f t="shared" si="2"/>
        <v>0</v>
      </c>
      <c r="AJ7" s="55">
        <f t="shared" si="2"/>
        <v>0</v>
      </c>
    </row>
    <row r="8" spans="1:36" ht="22.5" customHeight="1">
      <c r="A8" s="14" t="s">
        <v>314</v>
      </c>
      <c r="B8" s="14"/>
      <c r="C8" s="14"/>
      <c r="D8" s="14" t="s">
        <v>315</v>
      </c>
      <c r="E8" s="15"/>
      <c r="F8" s="15"/>
      <c r="G8" s="70"/>
      <c r="H8" s="70"/>
      <c r="I8" s="75"/>
      <c r="J8" s="15"/>
      <c r="K8" s="15"/>
      <c r="L8" s="15"/>
      <c r="M8" s="15"/>
      <c r="N8" s="15"/>
      <c r="O8" s="15"/>
      <c r="P8" s="69"/>
      <c r="Q8" s="69"/>
      <c r="R8" s="69"/>
      <c r="S8" s="69"/>
      <c r="T8" s="69"/>
      <c r="U8" s="69"/>
      <c r="W8" s="69"/>
      <c r="X8" s="69"/>
      <c r="Y8" s="69"/>
      <c r="Z8" s="69"/>
      <c r="AA8" s="69"/>
      <c r="AB8" s="69"/>
      <c r="AD8" s="56">
        <f t="shared" si="3"/>
        <v>0</v>
      </c>
      <c r="AE8" s="56">
        <f t="shared" si="2"/>
        <v>0</v>
      </c>
      <c r="AF8" s="56">
        <f t="shared" si="2"/>
        <v>0</v>
      </c>
      <c r="AG8" s="56">
        <f t="shared" si="2"/>
        <v>0</v>
      </c>
      <c r="AH8" s="56">
        <f t="shared" si="2"/>
        <v>0</v>
      </c>
      <c r="AI8" s="56">
        <f t="shared" si="2"/>
        <v>0</v>
      </c>
      <c r="AJ8" s="56">
        <f t="shared" si="2"/>
        <v>0</v>
      </c>
    </row>
    <row r="9" spans="1:36" ht="36">
      <c r="A9" s="20" t="s">
        <v>314</v>
      </c>
      <c r="B9" s="20" t="s">
        <v>301</v>
      </c>
      <c r="C9" s="189" t="s">
        <v>316</v>
      </c>
      <c r="D9" s="28" t="s">
        <v>578</v>
      </c>
      <c r="E9" s="28" t="s">
        <v>159</v>
      </c>
      <c r="F9" s="178" t="s">
        <v>579</v>
      </c>
      <c r="G9" s="33" t="s">
        <v>43</v>
      </c>
      <c r="H9" s="23">
        <v>5</v>
      </c>
      <c r="I9" s="67">
        <f t="shared" si="4"/>
        <v>0</v>
      </c>
      <c r="J9" s="179" t="s">
        <v>317</v>
      </c>
      <c r="K9" s="37"/>
      <c r="L9" s="37"/>
      <c r="M9" s="37"/>
      <c r="N9" s="37"/>
      <c r="O9" s="37"/>
      <c r="P9" s="46">
        <v>0</v>
      </c>
      <c r="Q9" s="53">
        <v>0</v>
      </c>
      <c r="R9" s="46">
        <v>0</v>
      </c>
      <c r="S9" s="46">
        <v>0</v>
      </c>
      <c r="T9" s="46">
        <v>0</v>
      </c>
      <c r="U9" s="46">
        <v>0</v>
      </c>
      <c r="W9" s="46">
        <v>0</v>
      </c>
      <c r="X9" s="53">
        <v>0</v>
      </c>
      <c r="Y9" s="46">
        <v>0</v>
      </c>
      <c r="Z9" s="46">
        <v>0</v>
      </c>
      <c r="AA9" s="46">
        <v>0</v>
      </c>
      <c r="AB9" s="46">
        <v>0</v>
      </c>
      <c r="AD9" s="55">
        <f t="shared" si="3"/>
        <v>0</v>
      </c>
      <c r="AE9" s="55">
        <f t="shared" si="2"/>
        <v>0</v>
      </c>
      <c r="AF9" s="55">
        <f t="shared" si="2"/>
        <v>0</v>
      </c>
      <c r="AG9" s="55">
        <f t="shared" si="2"/>
        <v>0</v>
      </c>
      <c r="AH9" s="55">
        <f t="shared" si="2"/>
        <v>0</v>
      </c>
      <c r="AI9" s="55">
        <f t="shared" si="2"/>
        <v>0</v>
      </c>
      <c r="AJ9" s="55">
        <f t="shared" si="2"/>
        <v>0</v>
      </c>
    </row>
    <row r="10" spans="1:36" ht="90" hidden="1">
      <c r="A10" s="20" t="s">
        <v>314</v>
      </c>
      <c r="B10" s="20" t="s">
        <v>301</v>
      </c>
      <c r="C10" s="189"/>
      <c r="D10" s="178" t="s">
        <v>318</v>
      </c>
      <c r="E10" s="28" t="s">
        <v>159</v>
      </c>
      <c r="F10" s="28" t="s">
        <v>319</v>
      </c>
      <c r="G10" s="33" t="s">
        <v>43</v>
      </c>
      <c r="H10" s="23">
        <v>5</v>
      </c>
      <c r="I10" s="67">
        <f t="shared" si="4"/>
        <v>0</v>
      </c>
      <c r="J10" s="179" t="s">
        <v>320</v>
      </c>
      <c r="K10" s="37"/>
      <c r="L10" s="37"/>
      <c r="M10" s="37"/>
      <c r="N10" s="37"/>
      <c r="O10" s="37"/>
      <c r="P10" s="46">
        <v>0</v>
      </c>
      <c r="Q10" s="53">
        <v>0</v>
      </c>
      <c r="R10" s="46">
        <v>0</v>
      </c>
      <c r="S10" s="46">
        <v>0</v>
      </c>
      <c r="T10" s="46">
        <v>0</v>
      </c>
      <c r="U10" s="46">
        <v>0</v>
      </c>
      <c r="W10" s="46">
        <v>0</v>
      </c>
      <c r="X10" s="53">
        <v>0</v>
      </c>
      <c r="Y10" s="46">
        <v>0</v>
      </c>
      <c r="Z10" s="46">
        <v>0</v>
      </c>
      <c r="AA10" s="46">
        <v>0</v>
      </c>
      <c r="AB10" s="46">
        <v>0</v>
      </c>
      <c r="AD10" s="55">
        <f t="shared" si="3"/>
        <v>0</v>
      </c>
      <c r="AE10" s="55">
        <f t="shared" si="2"/>
        <v>0</v>
      </c>
      <c r="AF10" s="55">
        <f t="shared" si="2"/>
        <v>0</v>
      </c>
      <c r="AG10" s="55">
        <f t="shared" si="2"/>
        <v>0</v>
      </c>
      <c r="AH10" s="55">
        <f t="shared" si="2"/>
        <v>0</v>
      </c>
      <c r="AI10" s="55">
        <f t="shared" si="2"/>
        <v>0</v>
      </c>
      <c r="AJ10" s="55">
        <f t="shared" si="2"/>
        <v>0</v>
      </c>
    </row>
    <row r="11" spans="1:36" ht="134.25" customHeight="1">
      <c r="A11" s="20" t="s">
        <v>314</v>
      </c>
      <c r="B11" s="20" t="s">
        <v>301</v>
      </c>
      <c r="C11" s="189"/>
      <c r="D11" s="28" t="s">
        <v>580</v>
      </c>
      <c r="E11" s="28" t="s">
        <v>159</v>
      </c>
      <c r="F11" s="28" t="s">
        <v>581</v>
      </c>
      <c r="G11" s="33" t="s">
        <v>29</v>
      </c>
      <c r="H11" s="23">
        <v>5</v>
      </c>
      <c r="I11" s="67">
        <f t="shared" si="4"/>
        <v>30000</v>
      </c>
      <c r="J11" s="21"/>
      <c r="K11" s="37"/>
      <c r="L11" s="37"/>
      <c r="M11" s="37" t="s">
        <v>321</v>
      </c>
      <c r="N11" s="37"/>
      <c r="O11" s="37"/>
      <c r="P11" s="46">
        <v>0</v>
      </c>
      <c r="Q11" s="53">
        <v>0</v>
      </c>
      <c r="R11" s="46">
        <v>0</v>
      </c>
      <c r="S11" s="46">
        <v>30000</v>
      </c>
      <c r="T11" s="46">
        <v>0</v>
      </c>
      <c r="U11" s="46">
        <v>0</v>
      </c>
      <c r="W11" s="46">
        <v>0</v>
      </c>
      <c r="X11" s="53">
        <v>0</v>
      </c>
      <c r="Y11" s="46">
        <v>0</v>
      </c>
      <c r="Z11" s="46">
        <v>0</v>
      </c>
      <c r="AA11" s="46">
        <v>0</v>
      </c>
      <c r="AB11" s="46">
        <v>0</v>
      </c>
      <c r="AD11" s="55">
        <f t="shared" si="3"/>
        <v>0</v>
      </c>
      <c r="AE11" s="55">
        <f t="shared" si="2"/>
        <v>0</v>
      </c>
      <c r="AF11" s="55">
        <f t="shared" si="2"/>
        <v>0</v>
      </c>
      <c r="AG11" s="55">
        <f t="shared" si="2"/>
        <v>30000</v>
      </c>
      <c r="AH11" s="55">
        <f t="shared" si="2"/>
        <v>0</v>
      </c>
      <c r="AI11" s="55">
        <f t="shared" si="2"/>
        <v>0</v>
      </c>
      <c r="AJ11" s="55">
        <f t="shared" si="2"/>
        <v>0</v>
      </c>
    </row>
    <row r="12" spans="1:36" ht="46.35" customHeight="1">
      <c r="A12" s="20" t="s">
        <v>314</v>
      </c>
      <c r="B12" s="20" t="s">
        <v>301</v>
      </c>
      <c r="C12" s="189"/>
      <c r="D12" s="28" t="s">
        <v>322</v>
      </c>
      <c r="E12" s="28" t="s">
        <v>159</v>
      </c>
      <c r="F12" s="178" t="s">
        <v>323</v>
      </c>
      <c r="G12" s="33" t="s">
        <v>29</v>
      </c>
      <c r="H12" s="23">
        <v>5</v>
      </c>
      <c r="I12" s="67">
        <f t="shared" si="4"/>
        <v>30000</v>
      </c>
      <c r="J12" s="21" t="s">
        <v>324</v>
      </c>
      <c r="K12" s="37"/>
      <c r="L12" s="37"/>
      <c r="M12" s="37"/>
      <c r="N12" s="37"/>
      <c r="O12" s="37"/>
      <c r="P12" s="46">
        <v>30000</v>
      </c>
      <c r="Q12" s="53">
        <v>0</v>
      </c>
      <c r="R12" s="46">
        <v>0</v>
      </c>
      <c r="S12" s="46">
        <v>0</v>
      </c>
      <c r="T12" s="46">
        <v>0</v>
      </c>
      <c r="U12" s="46">
        <v>0</v>
      </c>
      <c r="W12" s="46">
        <v>0</v>
      </c>
      <c r="X12" s="53">
        <v>0</v>
      </c>
      <c r="Y12" s="46">
        <v>0</v>
      </c>
      <c r="Z12" s="46">
        <v>0</v>
      </c>
      <c r="AA12" s="46">
        <v>0</v>
      </c>
      <c r="AB12" s="46">
        <v>0</v>
      </c>
      <c r="AD12" s="55">
        <f t="shared" si="3"/>
        <v>0</v>
      </c>
      <c r="AE12" s="55">
        <f t="shared" si="2"/>
        <v>0</v>
      </c>
      <c r="AF12" s="55">
        <f t="shared" si="2"/>
        <v>0</v>
      </c>
      <c r="AG12" s="55">
        <f t="shared" si="2"/>
        <v>30000</v>
      </c>
      <c r="AH12" s="55">
        <f t="shared" si="2"/>
        <v>0</v>
      </c>
      <c r="AI12" s="55">
        <f t="shared" si="2"/>
        <v>0</v>
      </c>
      <c r="AJ12" s="55">
        <f t="shared" si="2"/>
        <v>0</v>
      </c>
    </row>
    <row r="13" spans="1:36" ht="22.5" customHeight="1">
      <c r="A13" s="14" t="s">
        <v>325</v>
      </c>
      <c r="B13" s="14"/>
      <c r="C13" s="14"/>
      <c r="D13" s="14" t="s">
        <v>326</v>
      </c>
      <c r="E13" s="15"/>
      <c r="F13" s="15"/>
      <c r="G13" s="70"/>
      <c r="H13" s="70"/>
      <c r="I13" s="75"/>
      <c r="J13" s="15"/>
      <c r="K13" s="15"/>
      <c r="L13" s="15"/>
      <c r="M13" s="15"/>
      <c r="N13" s="15"/>
      <c r="O13" s="15"/>
      <c r="P13" s="69"/>
      <c r="Q13" s="69"/>
      <c r="R13" s="69"/>
      <c r="S13" s="69"/>
      <c r="T13" s="69"/>
      <c r="U13" s="69"/>
      <c r="W13" s="69"/>
      <c r="X13" s="69"/>
      <c r="Y13" s="69"/>
      <c r="Z13" s="69"/>
      <c r="AA13" s="69"/>
      <c r="AB13" s="69"/>
      <c r="AD13" s="56">
        <f t="shared" si="3"/>
        <v>0</v>
      </c>
      <c r="AE13" s="56">
        <f t="shared" si="2"/>
        <v>0</v>
      </c>
      <c r="AF13" s="56">
        <f t="shared" si="2"/>
        <v>0</v>
      </c>
      <c r="AG13" s="56">
        <f t="shared" si="2"/>
        <v>0</v>
      </c>
      <c r="AH13" s="56">
        <f t="shared" si="2"/>
        <v>0</v>
      </c>
      <c r="AI13" s="56">
        <f t="shared" si="2"/>
        <v>0</v>
      </c>
      <c r="AJ13" s="56">
        <f t="shared" si="2"/>
        <v>0</v>
      </c>
    </row>
    <row r="14" spans="1:36" ht="72">
      <c r="A14" s="20" t="s">
        <v>325</v>
      </c>
      <c r="B14" s="20" t="s">
        <v>301</v>
      </c>
      <c r="C14" s="189" t="s">
        <v>327</v>
      </c>
      <c r="D14" s="34" t="s">
        <v>328</v>
      </c>
      <c r="E14" s="28" t="s">
        <v>159</v>
      </c>
      <c r="F14" s="175" t="s">
        <v>329</v>
      </c>
      <c r="G14" s="34" t="s">
        <v>43</v>
      </c>
      <c r="H14" s="31">
        <v>5</v>
      </c>
      <c r="I14" s="67">
        <f t="shared" si="4"/>
        <v>0</v>
      </c>
      <c r="J14" s="21"/>
      <c r="K14" s="63"/>
      <c r="L14" s="20"/>
      <c r="M14" s="179" t="s">
        <v>330</v>
      </c>
      <c r="N14" s="21"/>
      <c r="O14" s="20"/>
      <c r="P14" s="46">
        <v>0</v>
      </c>
      <c r="Q14" s="53">
        <v>0</v>
      </c>
      <c r="R14" s="181">
        <v>0</v>
      </c>
      <c r="S14" s="46">
        <v>0</v>
      </c>
      <c r="T14" s="46">
        <v>0</v>
      </c>
      <c r="U14" s="46">
        <v>0</v>
      </c>
      <c r="W14" s="46">
        <v>0</v>
      </c>
      <c r="X14" s="53">
        <v>0</v>
      </c>
      <c r="Y14" s="46">
        <v>0</v>
      </c>
      <c r="Z14" s="46">
        <v>0</v>
      </c>
      <c r="AA14" s="46">
        <v>0</v>
      </c>
      <c r="AB14" s="46">
        <v>0</v>
      </c>
      <c r="AD14" s="55">
        <f t="shared" si="3"/>
        <v>0</v>
      </c>
      <c r="AE14" s="55">
        <f t="shared" si="2"/>
        <v>0</v>
      </c>
      <c r="AF14" s="55">
        <f t="shared" si="2"/>
        <v>0</v>
      </c>
      <c r="AG14" s="55">
        <f t="shared" si="2"/>
        <v>0</v>
      </c>
      <c r="AH14" s="55">
        <f t="shared" si="2"/>
        <v>0</v>
      </c>
      <c r="AI14" s="55">
        <f t="shared" si="2"/>
        <v>0</v>
      </c>
      <c r="AJ14" s="55">
        <f t="shared" si="2"/>
        <v>0</v>
      </c>
    </row>
    <row r="15" spans="1:36" ht="105.75" customHeight="1">
      <c r="A15" s="20" t="s">
        <v>325</v>
      </c>
      <c r="B15" s="20" t="s">
        <v>301</v>
      </c>
      <c r="C15" s="189"/>
      <c r="D15" s="34" t="s">
        <v>331</v>
      </c>
      <c r="E15" s="28" t="s">
        <v>159</v>
      </c>
      <c r="F15" s="175" t="s">
        <v>332</v>
      </c>
      <c r="G15" s="34" t="s">
        <v>29</v>
      </c>
      <c r="H15" s="31">
        <v>5</v>
      </c>
      <c r="I15" s="67">
        <f t="shared" ref="I15" si="5">SUM(P15:U15)</f>
        <v>450000</v>
      </c>
      <c r="J15" s="21"/>
      <c r="K15" s="63"/>
      <c r="L15" s="28"/>
      <c r="M15" s="179" t="s">
        <v>333</v>
      </c>
      <c r="N15" s="21"/>
      <c r="O15" s="20"/>
      <c r="P15" s="46">
        <v>0</v>
      </c>
      <c r="Q15" s="53">
        <v>0</v>
      </c>
      <c r="R15" s="46">
        <v>0</v>
      </c>
      <c r="S15" s="46">
        <v>450000</v>
      </c>
      <c r="T15" s="46">
        <v>0</v>
      </c>
      <c r="U15" s="46">
        <v>0</v>
      </c>
      <c r="W15" s="46">
        <v>0</v>
      </c>
      <c r="X15" s="53">
        <v>0</v>
      </c>
      <c r="Y15" s="46">
        <v>0</v>
      </c>
      <c r="Z15" s="46">
        <v>400000</v>
      </c>
      <c r="AA15" s="46">
        <v>0</v>
      </c>
      <c r="AB15" s="46">
        <v>0</v>
      </c>
      <c r="AD15" s="55">
        <f t="shared" si="3"/>
        <v>0</v>
      </c>
      <c r="AE15" s="55">
        <f t="shared" si="2"/>
        <v>0</v>
      </c>
      <c r="AF15" s="55">
        <f t="shared" si="2"/>
        <v>0</v>
      </c>
      <c r="AG15" s="55">
        <f t="shared" si="2"/>
        <v>450000</v>
      </c>
      <c r="AH15" s="55">
        <f t="shared" si="2"/>
        <v>0</v>
      </c>
      <c r="AI15" s="55">
        <f t="shared" si="2"/>
        <v>0</v>
      </c>
      <c r="AJ15" s="55">
        <f t="shared" si="2"/>
        <v>0</v>
      </c>
    </row>
    <row r="16" spans="1:36" ht="54">
      <c r="A16" s="20" t="s">
        <v>325</v>
      </c>
      <c r="B16" s="20" t="s">
        <v>78</v>
      </c>
      <c r="C16" s="189"/>
      <c r="D16" s="34" t="s">
        <v>334</v>
      </c>
      <c r="E16" s="28" t="s">
        <v>159</v>
      </c>
      <c r="F16" s="175" t="s">
        <v>335</v>
      </c>
      <c r="G16" s="34" t="s">
        <v>29</v>
      </c>
      <c r="H16" s="34">
        <v>1</v>
      </c>
      <c r="I16" s="67">
        <f t="shared" si="4"/>
        <v>100000</v>
      </c>
      <c r="J16" s="179" t="s">
        <v>336</v>
      </c>
      <c r="K16" s="63"/>
      <c r="L16" s="21"/>
      <c r="M16" s="21"/>
      <c r="N16" s="21"/>
      <c r="O16" s="20"/>
      <c r="P16" s="46">
        <v>100000</v>
      </c>
      <c r="Q16" s="53">
        <v>0</v>
      </c>
      <c r="R16" s="46">
        <v>0</v>
      </c>
      <c r="S16" s="46">
        <v>0</v>
      </c>
      <c r="T16" s="46">
        <v>0</v>
      </c>
      <c r="U16" s="46">
        <v>0</v>
      </c>
      <c r="W16" s="46">
        <v>0</v>
      </c>
      <c r="X16" s="53">
        <v>0</v>
      </c>
      <c r="Y16" s="46">
        <v>0</v>
      </c>
      <c r="Z16" s="46">
        <v>0</v>
      </c>
      <c r="AA16" s="46">
        <v>0</v>
      </c>
      <c r="AB16" s="46">
        <v>0</v>
      </c>
      <c r="AD16" s="55">
        <f t="shared" si="3"/>
        <v>100000</v>
      </c>
      <c r="AE16" s="55">
        <f t="shared" si="2"/>
        <v>0</v>
      </c>
      <c r="AF16" s="55">
        <f t="shared" si="2"/>
        <v>0</v>
      </c>
      <c r="AG16" s="55">
        <f t="shared" si="2"/>
        <v>0</v>
      </c>
      <c r="AH16" s="55">
        <f t="shared" si="2"/>
        <v>0</v>
      </c>
      <c r="AI16" s="55">
        <f t="shared" si="2"/>
        <v>0</v>
      </c>
      <c r="AJ16" s="55">
        <f t="shared" si="2"/>
        <v>0</v>
      </c>
    </row>
    <row r="17" spans="1:36" ht="22.5" customHeight="1">
      <c r="A17" s="14"/>
      <c r="B17" s="14"/>
      <c r="C17" s="14"/>
      <c r="D17" s="14"/>
      <c r="E17" s="14"/>
      <c r="F17" s="14"/>
      <c r="G17" s="14"/>
      <c r="H17" s="14"/>
      <c r="I17" s="52"/>
      <c r="J17" s="15"/>
      <c r="K17" s="15"/>
      <c r="L17" s="15"/>
      <c r="M17" s="15"/>
      <c r="N17" s="15"/>
      <c r="O17" s="15"/>
      <c r="P17" s="74">
        <f t="shared" ref="P17:U17" si="6">SUM(P5:P16)</f>
        <v>330000</v>
      </c>
      <c r="Q17" s="74">
        <f t="shared" si="6"/>
        <v>0</v>
      </c>
      <c r="R17" s="74">
        <f t="shared" si="6"/>
        <v>0</v>
      </c>
      <c r="S17" s="74">
        <f t="shared" si="6"/>
        <v>880000</v>
      </c>
      <c r="T17" s="74">
        <f t="shared" si="6"/>
        <v>40000</v>
      </c>
      <c r="U17" s="74">
        <f t="shared" si="6"/>
        <v>0</v>
      </c>
      <c r="W17" s="74">
        <f t="shared" ref="W17:AB17" si="7">SUM(W5:W16)</f>
        <v>0</v>
      </c>
      <c r="X17" s="74">
        <f t="shared" si="7"/>
        <v>0</v>
      </c>
      <c r="Y17" s="74">
        <f t="shared" si="7"/>
        <v>0</v>
      </c>
      <c r="Z17" s="74">
        <f t="shared" si="7"/>
        <v>400000</v>
      </c>
      <c r="AA17" s="74">
        <f t="shared" si="7"/>
        <v>0</v>
      </c>
      <c r="AB17" s="74">
        <f t="shared" si="7"/>
        <v>0</v>
      </c>
      <c r="AD17" s="65">
        <f>SUM(AD5:AD16)</f>
        <v>100000</v>
      </c>
      <c r="AE17" s="65">
        <f t="shared" ref="AE17:AJ17" si="8">SUM(AE5:AE16)</f>
        <v>0</v>
      </c>
      <c r="AF17" s="65">
        <f t="shared" si="8"/>
        <v>0</v>
      </c>
      <c r="AG17" s="65">
        <f t="shared" si="8"/>
        <v>610000</v>
      </c>
      <c r="AH17" s="65">
        <f t="shared" si="8"/>
        <v>540000</v>
      </c>
      <c r="AI17" s="65">
        <f t="shared" si="8"/>
        <v>0</v>
      </c>
      <c r="AJ17" s="65">
        <f t="shared" si="8"/>
        <v>0</v>
      </c>
    </row>
    <row r="18" spans="1:36">
      <c r="I18" s="3"/>
      <c r="AD18" s="13"/>
      <c r="AE18" s="13"/>
      <c r="AF18" s="13"/>
      <c r="AG18" s="13"/>
      <c r="AH18" s="13"/>
      <c r="AI18" s="13"/>
      <c r="AJ18" s="13"/>
    </row>
    <row r="19" spans="1:36">
      <c r="A19" s="10"/>
      <c r="B19" s="10"/>
      <c r="C19" s="10"/>
      <c r="G19" s="187"/>
      <c r="H19" s="187"/>
      <c r="I19" s="185"/>
      <c r="AD19" s="13"/>
      <c r="AE19" s="13"/>
      <c r="AF19" s="13"/>
      <c r="AG19" s="13"/>
      <c r="AH19" s="13"/>
      <c r="AI19" s="13"/>
      <c r="AJ19" s="13"/>
    </row>
    <row r="20" spans="1:36" ht="25.5" customHeight="1">
      <c r="D20" s="43" t="s">
        <v>139</v>
      </c>
      <c r="E20" s="45" t="s">
        <v>140</v>
      </c>
      <c r="F20" s="10"/>
      <c r="G20" s="10"/>
      <c r="H20" s="10"/>
      <c r="I20" s="39"/>
      <c r="AD20" s="13"/>
      <c r="AE20" s="13"/>
      <c r="AF20" s="13"/>
      <c r="AG20" s="13"/>
      <c r="AH20" s="13"/>
      <c r="AI20" s="13"/>
      <c r="AJ20" s="13"/>
    </row>
    <row r="21" spans="1:36">
      <c r="A21" s="11"/>
      <c r="B21" s="11"/>
      <c r="C21" s="11"/>
      <c r="D21" s="44" t="s">
        <v>141</v>
      </c>
      <c r="E21" s="46">
        <f>AD17</f>
        <v>100000</v>
      </c>
      <c r="AD21" s="13"/>
      <c r="AE21" s="13"/>
      <c r="AF21" s="13"/>
      <c r="AG21" s="13"/>
      <c r="AH21" s="13"/>
      <c r="AI21" s="13"/>
      <c r="AJ21" s="13"/>
    </row>
    <row r="22" spans="1:36">
      <c r="A22" s="10"/>
      <c r="B22" s="10"/>
      <c r="C22" s="60"/>
      <c r="D22" s="44" t="s">
        <v>142</v>
      </c>
      <c r="E22" s="134">
        <f>AE17</f>
        <v>0</v>
      </c>
      <c r="F22" s="11"/>
      <c r="G22" s="11"/>
      <c r="H22" s="11"/>
      <c r="I22" s="40"/>
      <c r="AD22" s="13"/>
      <c r="AE22" s="13"/>
      <c r="AF22" s="13"/>
      <c r="AG22" s="13"/>
      <c r="AH22" s="13"/>
      <c r="AI22" s="13"/>
      <c r="AJ22" s="13"/>
    </row>
    <row r="23" spans="1:36">
      <c r="A23" s="10"/>
      <c r="B23" s="10"/>
      <c r="C23" s="10"/>
      <c r="D23" s="44" t="s">
        <v>143</v>
      </c>
      <c r="E23" s="46">
        <f>AF17</f>
        <v>0</v>
      </c>
      <c r="F23" s="10"/>
      <c r="G23" s="10"/>
      <c r="H23" s="10"/>
      <c r="I23" s="39"/>
      <c r="AD23" s="13"/>
      <c r="AE23" s="13"/>
      <c r="AF23" s="13"/>
      <c r="AG23" s="13"/>
      <c r="AH23" s="13"/>
      <c r="AI23" s="13"/>
      <c r="AJ23" s="13"/>
    </row>
    <row r="24" spans="1:36">
      <c r="A24" s="12"/>
      <c r="B24" s="12"/>
      <c r="C24" s="12"/>
      <c r="D24" s="44" t="s">
        <v>144</v>
      </c>
      <c r="E24" s="134">
        <f>AG17</f>
        <v>610000</v>
      </c>
      <c r="F24" s="10"/>
      <c r="G24" s="10"/>
      <c r="H24" s="10"/>
      <c r="I24" s="39"/>
    </row>
    <row r="25" spans="1:36">
      <c r="A25" s="12"/>
      <c r="B25" s="12"/>
      <c r="C25" s="12"/>
      <c r="D25" s="44" t="s">
        <v>145</v>
      </c>
      <c r="E25" s="46">
        <f>AH17</f>
        <v>540000</v>
      </c>
      <c r="F25" s="12"/>
      <c r="G25" s="12"/>
      <c r="H25" s="12"/>
      <c r="I25" s="41"/>
    </row>
    <row r="26" spans="1:36">
      <c r="D26" s="44" t="s">
        <v>146</v>
      </c>
      <c r="E26" s="134">
        <f>AI17</f>
        <v>0</v>
      </c>
      <c r="F26" s="12"/>
      <c r="G26" s="12"/>
      <c r="H26" s="12"/>
      <c r="I26" s="41"/>
    </row>
    <row r="27" spans="1:36">
      <c r="D27" s="44" t="s">
        <v>191</v>
      </c>
      <c r="E27" s="46">
        <f>AJ17</f>
        <v>0</v>
      </c>
      <c r="F27" s="12"/>
      <c r="G27" s="12"/>
      <c r="H27" s="12"/>
      <c r="I27" s="41"/>
    </row>
    <row r="28" spans="1:36">
      <c r="D28" s="44" t="s">
        <v>337</v>
      </c>
      <c r="E28" s="135">
        <f>SUM(E21:E27)</f>
        <v>1250000</v>
      </c>
      <c r="F28" s="9"/>
      <c r="G28" s="9"/>
      <c r="H28" s="9"/>
      <c r="I28" s="42"/>
    </row>
    <row r="29" spans="1:36">
      <c r="E29" s="3"/>
    </row>
    <row r="30" spans="1:36">
      <c r="D30" s="44" t="s">
        <v>149</v>
      </c>
      <c r="E30" s="47">
        <f>E28-E31</f>
        <v>850000</v>
      </c>
    </row>
    <row r="31" spans="1:36">
      <c r="D31" s="44" t="s">
        <v>150</v>
      </c>
      <c r="E31" s="136">
        <f>SUM(W17:AB17)</f>
        <v>400000</v>
      </c>
    </row>
    <row r="33" spans="4:5">
      <c r="D33" s="43" t="s">
        <v>139</v>
      </c>
      <c r="E33" s="45" t="s">
        <v>140</v>
      </c>
    </row>
    <row r="34" spans="4:5">
      <c r="D34" s="44" t="s">
        <v>15</v>
      </c>
      <c r="E34" s="134">
        <f>P17</f>
        <v>330000</v>
      </c>
    </row>
    <row r="35" spans="4:5">
      <c r="D35" s="128" t="s">
        <v>16</v>
      </c>
      <c r="E35" s="133">
        <f>Q17</f>
        <v>0</v>
      </c>
    </row>
    <row r="36" spans="4:5">
      <c r="D36" s="127" t="s">
        <v>17</v>
      </c>
      <c r="E36" s="132">
        <f>R17</f>
        <v>0</v>
      </c>
    </row>
    <row r="37" spans="4:5">
      <c r="D37" s="126" t="s">
        <v>18</v>
      </c>
      <c r="E37" s="131">
        <f>S17</f>
        <v>880000</v>
      </c>
    </row>
    <row r="38" spans="4:5">
      <c r="D38" s="125" t="s">
        <v>19</v>
      </c>
      <c r="E38" s="130">
        <f>T17</f>
        <v>40000</v>
      </c>
    </row>
    <row r="39" spans="4:5">
      <c r="D39" s="124" t="s">
        <v>20</v>
      </c>
      <c r="E39" s="129">
        <f>U17</f>
        <v>0</v>
      </c>
    </row>
    <row r="40" spans="4:5">
      <c r="D40" s="44" t="str">
        <f>D28</f>
        <v>Celkem za oblast E</v>
      </c>
      <c r="E40" s="135">
        <f>SUM(E34:E39)</f>
        <v>1250000</v>
      </c>
    </row>
  </sheetData>
  <sheetProtection algorithmName="SHA-512" hashValue="NJGjB1v/DmhrOf0V9mOePsksFhLhJzSYHX8sYcs+xSBEJKwlqwd+1FCKFNIJyidxPdvGKI8HBIx+cnE73xD24g==" saltValue="iAiAj1kkJadFe4Ppc8D4AA==" spinCount="100000" sheet="1" objects="1" scenarios="1"/>
  <autoFilter ref="A2:G3" xr:uid="{00000000-0009-0000-0000-000004000000}"/>
  <mergeCells count="17">
    <mergeCell ref="P1:AB1"/>
    <mergeCell ref="W2:AB2"/>
    <mergeCell ref="G2:G3"/>
    <mergeCell ref="C2:C3"/>
    <mergeCell ref="I2:I3"/>
    <mergeCell ref="J2:O2"/>
    <mergeCell ref="P2:U2"/>
    <mergeCell ref="H2:H3"/>
    <mergeCell ref="F2:F3"/>
    <mergeCell ref="G19:H19"/>
    <mergeCell ref="B2:B3"/>
    <mergeCell ref="C14:C16"/>
    <mergeCell ref="C5:C7"/>
    <mergeCell ref="A2:A3"/>
    <mergeCell ref="D2:D3"/>
    <mergeCell ref="E2:E3"/>
    <mergeCell ref="C9:C12"/>
  </mergeCells>
  <pageMargins left="0.7" right="0.7" top="0.78740157499999996" bottom="0.78740157499999996"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36"/>
  <sheetViews>
    <sheetView showGridLines="0" zoomScale="60" zoomScaleNormal="60" workbookViewId="0">
      <pane ySplit="3" topLeftCell="A4" activePane="bottomLeft" state="frozen"/>
      <selection activeCell="M7" sqref="M7"/>
      <selection pane="bottomLeft" activeCell="G5" sqref="G5"/>
    </sheetView>
  </sheetViews>
  <sheetFormatPr defaultColWidth="8.6640625" defaultRowHeight="18" outlineLevelCol="1"/>
  <cols>
    <col min="1" max="2" width="10.75" style="6" customWidth="1"/>
    <col min="3" max="3" width="30.75" style="6" customWidth="1"/>
    <col min="4" max="4" width="43.33203125" style="6" customWidth="1"/>
    <col min="5" max="5" width="16.33203125" style="6" customWidth="1"/>
    <col min="6" max="6" width="44.75" style="6" customWidth="1"/>
    <col min="7" max="7" width="13.75" style="6" customWidth="1"/>
    <col min="8" max="9" width="12.33203125" style="6" customWidth="1"/>
    <col min="10" max="15" width="25.75" style="6" hidden="1" customWidth="1"/>
    <col min="16" max="21" width="11" style="6" hidden="1" customWidth="1"/>
    <col min="22" max="22" width="3.6640625" style="6" hidden="1" customWidth="1"/>
    <col min="23" max="28" width="11.1640625" style="6" hidden="1" customWidth="1"/>
    <col min="29" max="29" width="20.1640625" style="6" hidden="1" customWidth="1"/>
    <col min="30" max="36" width="10.75" style="4" hidden="1" customWidth="1" outlineLevel="1"/>
    <col min="37" max="37" width="0" style="6" hidden="1" customWidth="1" collapsed="1"/>
    <col min="38" max="38" width="0" style="6" hidden="1" customWidth="1"/>
    <col min="39" max="16384" width="8.6640625" style="6"/>
  </cols>
  <sheetData>
    <row r="1" spans="1:36" ht="67.5" customHeight="1">
      <c r="A1" s="16" t="s">
        <v>338</v>
      </c>
      <c r="B1" s="16"/>
      <c r="C1" s="16"/>
      <c r="D1" s="16" t="s">
        <v>339</v>
      </c>
      <c r="P1" s="191" t="s">
        <v>2</v>
      </c>
      <c r="Q1" s="191"/>
      <c r="R1" s="191"/>
      <c r="S1" s="191"/>
      <c r="T1" s="191"/>
      <c r="U1" s="191"/>
      <c r="V1" s="191"/>
      <c r="W1" s="191"/>
      <c r="X1" s="191"/>
      <c r="Y1" s="191"/>
      <c r="Z1" s="191"/>
      <c r="AA1" s="191"/>
      <c r="AB1" s="191"/>
    </row>
    <row r="2" spans="1:36" ht="67.5" customHeight="1">
      <c r="A2" s="192" t="s">
        <v>3</v>
      </c>
      <c r="B2" s="188" t="s">
        <v>4</v>
      </c>
      <c r="C2" s="188" t="s">
        <v>5</v>
      </c>
      <c r="D2" s="192" t="s">
        <v>6</v>
      </c>
      <c r="E2" s="188" t="s">
        <v>7</v>
      </c>
      <c r="F2" s="188" t="s">
        <v>8</v>
      </c>
      <c r="G2" s="188" t="s">
        <v>9</v>
      </c>
      <c r="H2" s="188" t="s">
        <v>10</v>
      </c>
      <c r="I2" s="188" t="s">
        <v>153</v>
      </c>
      <c r="J2" s="188" t="s">
        <v>12</v>
      </c>
      <c r="K2" s="188"/>
      <c r="L2" s="188"/>
      <c r="M2" s="188"/>
      <c r="N2" s="188"/>
      <c r="O2" s="188"/>
      <c r="P2" s="188" t="s">
        <v>13</v>
      </c>
      <c r="Q2" s="188"/>
      <c r="R2" s="188"/>
      <c r="S2" s="188"/>
      <c r="T2" s="188"/>
      <c r="U2" s="188"/>
      <c r="W2" s="188" t="s">
        <v>14</v>
      </c>
      <c r="X2" s="188"/>
      <c r="Y2" s="188"/>
      <c r="Z2" s="188"/>
      <c r="AA2" s="188"/>
      <c r="AB2" s="188"/>
    </row>
    <row r="3" spans="1:36" ht="20.25" customHeight="1">
      <c r="A3" s="192"/>
      <c r="B3" s="188"/>
      <c r="C3" s="188"/>
      <c r="D3" s="192"/>
      <c r="E3" s="188"/>
      <c r="F3" s="188"/>
      <c r="G3" s="188"/>
      <c r="H3" s="188"/>
      <c r="I3" s="188"/>
      <c r="J3" s="15" t="s">
        <v>15</v>
      </c>
      <c r="K3" s="15" t="s">
        <v>16</v>
      </c>
      <c r="L3" s="15" t="s">
        <v>17</v>
      </c>
      <c r="M3" s="15" t="s">
        <v>18</v>
      </c>
      <c r="N3" s="15" t="s">
        <v>19</v>
      </c>
      <c r="O3" s="15" t="s">
        <v>20</v>
      </c>
      <c r="P3" s="57" t="str">
        <f>J3</f>
        <v>REK</v>
      </c>
      <c r="Q3" s="57" t="str">
        <f t="shared" ref="Q3:U3" si="0">K3</f>
        <v>OPF</v>
      </c>
      <c r="R3" s="57" t="str">
        <f t="shared" si="0"/>
        <v>FPF</v>
      </c>
      <c r="S3" s="57" t="str">
        <f t="shared" si="0"/>
        <v>FVP</v>
      </c>
      <c r="T3" s="57" t="str">
        <f t="shared" si="0"/>
        <v>MÚ</v>
      </c>
      <c r="U3" s="57" t="str">
        <f t="shared" si="0"/>
        <v>FÚ</v>
      </c>
      <c r="V3" s="50"/>
      <c r="W3" s="57" t="str">
        <f>P3</f>
        <v>REK</v>
      </c>
      <c r="X3" s="57" t="str">
        <f t="shared" ref="X3:AB3" si="1">Q3</f>
        <v>OPF</v>
      </c>
      <c r="Y3" s="57" t="str">
        <f t="shared" si="1"/>
        <v>FPF</v>
      </c>
      <c r="Z3" s="57" t="str">
        <f t="shared" si="1"/>
        <v>FVP</v>
      </c>
      <c r="AA3" s="57" t="str">
        <f t="shared" si="1"/>
        <v>MÚ</v>
      </c>
      <c r="AB3" s="57" t="str">
        <f t="shared" si="1"/>
        <v>FÚ</v>
      </c>
      <c r="AD3" s="54">
        <v>1</v>
      </c>
      <c r="AE3" s="54">
        <v>2</v>
      </c>
      <c r="AF3" s="54">
        <v>3</v>
      </c>
      <c r="AG3" s="54">
        <v>5</v>
      </c>
      <c r="AH3" s="54">
        <v>6</v>
      </c>
      <c r="AI3" s="54">
        <v>7</v>
      </c>
      <c r="AJ3" s="54">
        <v>8</v>
      </c>
    </row>
    <row r="4" spans="1:36" ht="26.1" customHeight="1">
      <c r="A4" s="14" t="s">
        <v>340</v>
      </c>
      <c r="B4" s="14"/>
      <c r="C4" s="14"/>
      <c r="D4" s="14" t="s">
        <v>341</v>
      </c>
      <c r="E4" s="14"/>
      <c r="F4" s="14"/>
      <c r="G4" s="14"/>
      <c r="H4" s="14"/>
      <c r="I4" s="14"/>
      <c r="J4" s="14"/>
      <c r="K4" s="14"/>
      <c r="L4" s="14"/>
      <c r="M4" s="14"/>
      <c r="N4" s="14"/>
      <c r="O4" s="14"/>
      <c r="P4" s="68"/>
      <c r="Q4" s="68"/>
      <c r="R4" s="68"/>
      <c r="S4" s="68"/>
      <c r="T4" s="68"/>
      <c r="U4" s="68"/>
      <c r="W4" s="68"/>
      <c r="X4" s="68"/>
      <c r="Y4" s="68"/>
      <c r="Z4" s="68"/>
      <c r="AA4" s="68"/>
      <c r="AB4" s="68"/>
      <c r="AD4" s="56"/>
      <c r="AE4" s="56"/>
      <c r="AF4" s="56"/>
      <c r="AG4" s="56"/>
      <c r="AH4" s="56"/>
      <c r="AI4" s="56"/>
      <c r="AJ4" s="56"/>
    </row>
    <row r="5" spans="1:36" ht="198">
      <c r="A5" s="20" t="s">
        <v>340</v>
      </c>
      <c r="B5" s="20" t="s">
        <v>58</v>
      </c>
      <c r="C5" s="189" t="s">
        <v>342</v>
      </c>
      <c r="D5" s="34" t="s">
        <v>343</v>
      </c>
      <c r="E5" s="34" t="s">
        <v>67</v>
      </c>
      <c r="F5" s="34" t="s">
        <v>344</v>
      </c>
      <c r="G5" s="34" t="s">
        <v>29</v>
      </c>
      <c r="H5" s="34">
        <v>8</v>
      </c>
      <c r="I5" s="67">
        <f>SUM(P5:U5)</f>
        <v>100000</v>
      </c>
      <c r="J5" s="21" t="s">
        <v>345</v>
      </c>
      <c r="K5" s="63"/>
      <c r="L5" s="21"/>
      <c r="M5" s="179" t="s">
        <v>346</v>
      </c>
      <c r="N5" s="21"/>
      <c r="O5" s="20"/>
      <c r="P5" s="46">
        <v>50000</v>
      </c>
      <c r="Q5" s="53">
        <v>0</v>
      </c>
      <c r="R5" s="46">
        <v>0</v>
      </c>
      <c r="S5" s="46">
        <v>50000</v>
      </c>
      <c r="T5" s="46">
        <v>0</v>
      </c>
      <c r="U5" s="46">
        <v>0</v>
      </c>
      <c r="W5" s="46">
        <v>0</v>
      </c>
      <c r="X5" s="53">
        <v>0</v>
      </c>
      <c r="Y5" s="46">
        <v>0</v>
      </c>
      <c r="Z5" s="46">
        <v>0</v>
      </c>
      <c r="AA5" s="46">
        <v>0</v>
      </c>
      <c r="AB5" s="46">
        <v>0</v>
      </c>
      <c r="AD5" s="55">
        <f>IF($H5=AD$3,$I5,0)</f>
        <v>0</v>
      </c>
      <c r="AE5" s="55">
        <f t="shared" ref="AE5:AJ12" si="2">IF($H5=AE$3,$I5,0)</f>
        <v>0</v>
      </c>
      <c r="AF5" s="55">
        <f t="shared" si="2"/>
        <v>0</v>
      </c>
      <c r="AG5" s="55">
        <f t="shared" si="2"/>
        <v>0</v>
      </c>
      <c r="AH5" s="55">
        <f t="shared" si="2"/>
        <v>0</v>
      </c>
      <c r="AI5" s="55">
        <f t="shared" si="2"/>
        <v>0</v>
      </c>
      <c r="AJ5" s="55">
        <f t="shared" si="2"/>
        <v>100000</v>
      </c>
    </row>
    <row r="6" spans="1:36" ht="36">
      <c r="A6" s="20" t="s">
        <v>340</v>
      </c>
      <c r="B6" s="20" t="s">
        <v>58</v>
      </c>
      <c r="C6" s="189"/>
      <c r="D6" s="34" t="s">
        <v>347</v>
      </c>
      <c r="E6" s="34" t="s">
        <v>67</v>
      </c>
      <c r="F6" s="34" t="s">
        <v>348</v>
      </c>
      <c r="G6" s="34" t="s">
        <v>29</v>
      </c>
      <c r="H6" s="34">
        <v>8</v>
      </c>
      <c r="I6" s="67">
        <f>SUM(P6:U6)</f>
        <v>90000</v>
      </c>
      <c r="J6" s="21" t="s">
        <v>349</v>
      </c>
      <c r="K6" s="63"/>
      <c r="L6" s="21"/>
      <c r="M6" s="21"/>
      <c r="N6" s="21"/>
      <c r="O6" s="20"/>
      <c r="P6" s="46">
        <v>90000</v>
      </c>
      <c r="Q6" s="53">
        <v>0</v>
      </c>
      <c r="R6" s="46">
        <v>0</v>
      </c>
      <c r="S6" s="46">
        <v>0</v>
      </c>
      <c r="T6" s="46">
        <v>0</v>
      </c>
      <c r="U6" s="46">
        <v>0</v>
      </c>
      <c r="W6" s="46">
        <v>0</v>
      </c>
      <c r="X6" s="53">
        <v>0</v>
      </c>
      <c r="Y6" s="46">
        <v>0</v>
      </c>
      <c r="Z6" s="46">
        <v>0</v>
      </c>
      <c r="AA6" s="46">
        <v>0</v>
      </c>
      <c r="AB6" s="46">
        <v>0</v>
      </c>
      <c r="AD6" s="55">
        <f>IF($H6=AD$3,$I6,0)</f>
        <v>0</v>
      </c>
      <c r="AE6" s="55">
        <f t="shared" si="2"/>
        <v>0</v>
      </c>
      <c r="AF6" s="55">
        <f t="shared" si="2"/>
        <v>0</v>
      </c>
      <c r="AG6" s="55">
        <f t="shared" si="2"/>
        <v>0</v>
      </c>
      <c r="AH6" s="55">
        <f t="shared" si="2"/>
        <v>0</v>
      </c>
      <c r="AI6" s="55">
        <f t="shared" si="2"/>
        <v>0</v>
      </c>
      <c r="AJ6" s="55">
        <f t="shared" si="2"/>
        <v>90000</v>
      </c>
    </row>
    <row r="7" spans="1:36" ht="22.5" customHeight="1">
      <c r="A7" s="14" t="s">
        <v>350</v>
      </c>
      <c r="B7" s="14"/>
      <c r="C7" s="14"/>
      <c r="D7" s="14" t="s">
        <v>351</v>
      </c>
      <c r="E7" s="15"/>
      <c r="F7" s="15"/>
      <c r="G7" s="70"/>
      <c r="H7" s="70"/>
      <c r="I7" s="71"/>
      <c r="J7" s="15"/>
      <c r="K7" s="15"/>
      <c r="L7" s="15"/>
      <c r="M7" s="15"/>
      <c r="N7" s="15"/>
      <c r="O7" s="15"/>
      <c r="P7" s="69"/>
      <c r="Q7" s="69"/>
      <c r="R7" s="69"/>
      <c r="S7" s="69"/>
      <c r="T7" s="69"/>
      <c r="U7" s="69"/>
      <c r="W7" s="69"/>
      <c r="X7" s="69"/>
      <c r="Y7" s="69"/>
      <c r="Z7" s="69"/>
      <c r="AA7" s="69"/>
      <c r="AB7" s="69"/>
      <c r="AD7" s="56">
        <f t="shared" ref="AD7:AD12" si="3">IF($H7=AD$3,$I7,0)</f>
        <v>0</v>
      </c>
      <c r="AE7" s="56">
        <f t="shared" si="2"/>
        <v>0</v>
      </c>
      <c r="AF7" s="56">
        <f t="shared" si="2"/>
        <v>0</v>
      </c>
      <c r="AG7" s="56">
        <f t="shared" si="2"/>
        <v>0</v>
      </c>
      <c r="AH7" s="56">
        <f t="shared" si="2"/>
        <v>0</v>
      </c>
      <c r="AI7" s="56">
        <f t="shared" si="2"/>
        <v>0</v>
      </c>
      <c r="AJ7" s="56">
        <f t="shared" si="2"/>
        <v>0</v>
      </c>
    </row>
    <row r="8" spans="1:36" ht="144">
      <c r="A8" s="20" t="s">
        <v>350</v>
      </c>
      <c r="B8" s="20" t="s">
        <v>58</v>
      </c>
      <c r="C8" s="189" t="s">
        <v>352</v>
      </c>
      <c r="D8" s="22" t="s">
        <v>353</v>
      </c>
      <c r="E8" s="34" t="s">
        <v>67</v>
      </c>
      <c r="F8" s="28" t="s">
        <v>354</v>
      </c>
      <c r="G8" s="34" t="s">
        <v>29</v>
      </c>
      <c r="H8" s="34">
        <v>8</v>
      </c>
      <c r="I8" s="67">
        <f t="shared" ref="I8:I9" si="4">SUM(P8:U8)</f>
        <v>350000</v>
      </c>
      <c r="J8" s="21"/>
      <c r="K8" s="78"/>
      <c r="L8" s="175" t="s">
        <v>355</v>
      </c>
      <c r="M8" s="21" t="s">
        <v>356</v>
      </c>
      <c r="N8" s="21"/>
      <c r="O8" s="21" t="s">
        <v>357</v>
      </c>
      <c r="P8" s="46">
        <v>0</v>
      </c>
      <c r="Q8" s="53">
        <v>0</v>
      </c>
      <c r="R8" s="46">
        <v>140000</v>
      </c>
      <c r="S8" s="46">
        <v>150000</v>
      </c>
      <c r="T8" s="46">
        <v>0</v>
      </c>
      <c r="U8" s="46">
        <v>60000</v>
      </c>
      <c r="W8" s="46">
        <v>0</v>
      </c>
      <c r="X8" s="53">
        <v>0</v>
      </c>
      <c r="Y8" s="46">
        <v>0</v>
      </c>
      <c r="Z8" s="46">
        <v>150000</v>
      </c>
      <c r="AA8" s="46">
        <v>0</v>
      </c>
      <c r="AB8" s="46">
        <v>0</v>
      </c>
      <c r="AD8" s="55">
        <f t="shared" si="3"/>
        <v>0</v>
      </c>
      <c r="AE8" s="55">
        <f t="shared" si="2"/>
        <v>0</v>
      </c>
      <c r="AF8" s="55">
        <f t="shared" si="2"/>
        <v>0</v>
      </c>
      <c r="AG8" s="55">
        <f t="shared" si="2"/>
        <v>0</v>
      </c>
      <c r="AH8" s="55">
        <f t="shared" si="2"/>
        <v>0</v>
      </c>
      <c r="AI8" s="55">
        <f t="shared" si="2"/>
        <v>0</v>
      </c>
      <c r="AJ8" s="55">
        <f t="shared" si="2"/>
        <v>350000</v>
      </c>
    </row>
    <row r="9" spans="1:36" hidden="1">
      <c r="A9" s="20" t="s">
        <v>350</v>
      </c>
      <c r="B9" s="20"/>
      <c r="C9" s="189"/>
      <c r="D9" s="22" t="s">
        <v>358</v>
      </c>
      <c r="E9" s="34" t="s">
        <v>67</v>
      </c>
      <c r="F9" s="156"/>
      <c r="G9" s="34" t="s">
        <v>29</v>
      </c>
      <c r="H9" s="34">
        <v>7</v>
      </c>
      <c r="I9" s="67">
        <f t="shared" si="4"/>
        <v>0</v>
      </c>
      <c r="J9" s="21"/>
      <c r="K9" s="24"/>
      <c r="L9" s="21"/>
      <c r="M9" s="21"/>
      <c r="N9" s="21"/>
      <c r="O9" s="20"/>
      <c r="P9" s="46">
        <v>0</v>
      </c>
      <c r="Q9" s="53">
        <v>0</v>
      </c>
      <c r="R9" s="46">
        <v>0</v>
      </c>
      <c r="S9" s="46">
        <v>0</v>
      </c>
      <c r="T9" s="46">
        <v>0</v>
      </c>
      <c r="U9" s="46">
        <v>0</v>
      </c>
      <c r="W9" s="46">
        <v>0</v>
      </c>
      <c r="X9" s="53">
        <v>0</v>
      </c>
      <c r="Y9" s="46">
        <v>0</v>
      </c>
      <c r="Z9" s="46">
        <v>0</v>
      </c>
      <c r="AA9" s="46">
        <v>0</v>
      </c>
      <c r="AB9" s="46">
        <v>0</v>
      </c>
      <c r="AD9" s="55">
        <f t="shared" si="3"/>
        <v>0</v>
      </c>
      <c r="AE9" s="55">
        <f t="shared" si="2"/>
        <v>0</v>
      </c>
      <c r="AF9" s="55">
        <f t="shared" si="2"/>
        <v>0</v>
      </c>
      <c r="AG9" s="55">
        <f t="shared" si="2"/>
        <v>0</v>
      </c>
      <c r="AH9" s="55">
        <f t="shared" si="2"/>
        <v>0</v>
      </c>
      <c r="AI9" s="55">
        <f t="shared" si="2"/>
        <v>0</v>
      </c>
      <c r="AJ9" s="55">
        <f t="shared" si="2"/>
        <v>0</v>
      </c>
    </row>
    <row r="10" spans="1:36" ht="108" hidden="1">
      <c r="A10" s="20" t="s">
        <v>350</v>
      </c>
      <c r="B10" s="20"/>
      <c r="C10" s="189"/>
      <c r="D10" s="22" t="s">
        <v>359</v>
      </c>
      <c r="E10" s="34" t="s">
        <v>67</v>
      </c>
      <c r="F10" s="28" t="s">
        <v>360</v>
      </c>
      <c r="G10" s="34" t="s">
        <v>29</v>
      </c>
      <c r="H10" s="34">
        <v>7</v>
      </c>
      <c r="I10" s="67">
        <f>SUM(P10:U10)</f>
        <v>0</v>
      </c>
      <c r="J10" s="21"/>
      <c r="K10" s="24"/>
      <c r="L10" s="21"/>
      <c r="M10" s="21"/>
      <c r="N10" s="21"/>
      <c r="O10" s="182" t="s">
        <v>361</v>
      </c>
      <c r="P10" s="46">
        <v>0</v>
      </c>
      <c r="Q10" s="53">
        <v>0</v>
      </c>
      <c r="R10" s="46">
        <v>0</v>
      </c>
      <c r="S10" s="46">
        <v>0</v>
      </c>
      <c r="T10" s="46">
        <v>0</v>
      </c>
      <c r="U10" s="46">
        <v>0</v>
      </c>
      <c r="W10" s="46">
        <v>0</v>
      </c>
      <c r="X10" s="53">
        <v>0</v>
      </c>
      <c r="Y10" s="46">
        <v>0</v>
      </c>
      <c r="Z10" s="46">
        <v>0</v>
      </c>
      <c r="AA10" s="46">
        <v>0</v>
      </c>
      <c r="AB10" s="46">
        <v>0</v>
      </c>
      <c r="AD10" s="55">
        <f t="shared" si="3"/>
        <v>0</v>
      </c>
      <c r="AE10" s="55">
        <f t="shared" si="2"/>
        <v>0</v>
      </c>
      <c r="AF10" s="55">
        <f t="shared" si="2"/>
        <v>0</v>
      </c>
      <c r="AG10" s="55">
        <f t="shared" si="2"/>
        <v>0</v>
      </c>
      <c r="AH10" s="55">
        <f t="shared" si="2"/>
        <v>0</v>
      </c>
      <c r="AI10" s="55">
        <f t="shared" si="2"/>
        <v>0</v>
      </c>
      <c r="AJ10" s="55">
        <f t="shared" si="2"/>
        <v>0</v>
      </c>
    </row>
    <row r="11" spans="1:36" ht="22.5" customHeight="1">
      <c r="A11" s="14" t="s">
        <v>362</v>
      </c>
      <c r="B11" s="14"/>
      <c r="C11" s="14"/>
      <c r="D11" s="14" t="s">
        <v>363</v>
      </c>
      <c r="E11" s="15"/>
      <c r="F11" s="15"/>
      <c r="G11" s="70"/>
      <c r="H11" s="70"/>
      <c r="I11" s="71"/>
      <c r="J11" s="15"/>
      <c r="K11" s="15"/>
      <c r="L11" s="15"/>
      <c r="M11" s="15"/>
      <c r="N11" s="15"/>
      <c r="O11" s="15"/>
      <c r="P11" s="69"/>
      <c r="Q11" s="69"/>
      <c r="R11" s="69"/>
      <c r="S11" s="69"/>
      <c r="T11" s="69"/>
      <c r="U11" s="69"/>
      <c r="W11" s="69"/>
      <c r="X11" s="69"/>
      <c r="Y11" s="69"/>
      <c r="Z11" s="69"/>
      <c r="AA11" s="69"/>
      <c r="AB11" s="69"/>
      <c r="AD11" s="56">
        <f t="shared" si="3"/>
        <v>0</v>
      </c>
      <c r="AE11" s="56">
        <f t="shared" si="2"/>
        <v>0</v>
      </c>
      <c r="AF11" s="56">
        <f t="shared" si="2"/>
        <v>0</v>
      </c>
      <c r="AG11" s="56">
        <f t="shared" si="2"/>
        <v>0</v>
      </c>
      <c r="AH11" s="56">
        <f t="shared" si="2"/>
        <v>0</v>
      </c>
      <c r="AI11" s="56">
        <f t="shared" si="2"/>
        <v>0</v>
      </c>
      <c r="AJ11" s="56">
        <f t="shared" si="2"/>
        <v>0</v>
      </c>
    </row>
    <row r="12" spans="1:36" ht="180">
      <c r="A12" s="20" t="s">
        <v>362</v>
      </c>
      <c r="B12" s="20" t="s">
        <v>58</v>
      </c>
      <c r="C12" s="21" t="s">
        <v>364</v>
      </c>
      <c r="D12" s="34" t="s">
        <v>365</v>
      </c>
      <c r="E12" s="28" t="s">
        <v>171</v>
      </c>
      <c r="F12" s="178" t="s">
        <v>366</v>
      </c>
      <c r="G12" s="34" t="s">
        <v>29</v>
      </c>
      <c r="H12" s="34">
        <v>8</v>
      </c>
      <c r="I12" s="67">
        <f>SUM(P12:U12)</f>
        <v>500000</v>
      </c>
      <c r="J12" s="179" t="s">
        <v>367</v>
      </c>
      <c r="K12" s="63"/>
      <c r="L12" s="34" t="s">
        <v>368</v>
      </c>
      <c r="M12" s="34" t="s">
        <v>369</v>
      </c>
      <c r="N12" s="175" t="s">
        <v>370</v>
      </c>
      <c r="O12" s="175" t="s">
        <v>371</v>
      </c>
      <c r="P12" s="53">
        <v>200000</v>
      </c>
      <c r="Q12" s="53">
        <v>0</v>
      </c>
      <c r="R12" s="53">
        <v>75000</v>
      </c>
      <c r="S12" s="53">
        <v>75000</v>
      </c>
      <c r="T12" s="53">
        <v>75000</v>
      </c>
      <c r="U12" s="46">
        <v>75000</v>
      </c>
      <c r="W12" s="53">
        <v>0</v>
      </c>
      <c r="X12" s="53">
        <v>0</v>
      </c>
      <c r="Y12" s="53">
        <v>0</v>
      </c>
      <c r="Z12" s="53">
        <v>0</v>
      </c>
      <c r="AA12" s="53">
        <v>0</v>
      </c>
      <c r="AB12" s="46">
        <v>0</v>
      </c>
      <c r="AD12" s="55">
        <f t="shared" si="3"/>
        <v>0</v>
      </c>
      <c r="AE12" s="55">
        <f t="shared" si="2"/>
        <v>0</v>
      </c>
      <c r="AF12" s="55">
        <f t="shared" si="2"/>
        <v>0</v>
      </c>
      <c r="AG12" s="55">
        <f t="shared" si="2"/>
        <v>0</v>
      </c>
      <c r="AH12" s="55">
        <f t="shared" si="2"/>
        <v>0</v>
      </c>
      <c r="AI12" s="55">
        <f t="shared" si="2"/>
        <v>0</v>
      </c>
      <c r="AJ12" s="55">
        <f t="shared" si="2"/>
        <v>500000</v>
      </c>
    </row>
    <row r="13" spans="1:36" ht="22.5" customHeight="1">
      <c r="A13" s="14"/>
      <c r="B13" s="14"/>
      <c r="C13" s="14"/>
      <c r="D13" s="14"/>
      <c r="E13" s="14"/>
      <c r="F13" s="14"/>
      <c r="G13" s="14"/>
      <c r="H13" s="14"/>
      <c r="I13" s="68"/>
      <c r="J13" s="15"/>
      <c r="K13" s="15"/>
      <c r="L13" s="15"/>
      <c r="M13" s="15"/>
      <c r="N13" s="15"/>
      <c r="O13" s="15"/>
      <c r="P13" s="74">
        <f>SUM(P5:P12)</f>
        <v>340000</v>
      </c>
      <c r="Q13" s="74">
        <f t="shared" ref="Q13:U13" si="5">SUM(Q5:Q12)</f>
        <v>0</v>
      </c>
      <c r="R13" s="74">
        <f t="shared" si="5"/>
        <v>215000</v>
      </c>
      <c r="S13" s="74">
        <f t="shared" si="5"/>
        <v>275000</v>
      </c>
      <c r="T13" s="74">
        <f t="shared" si="5"/>
        <v>75000</v>
      </c>
      <c r="U13" s="74">
        <f t="shared" si="5"/>
        <v>135000</v>
      </c>
      <c r="W13" s="74">
        <f t="shared" ref="W13:AB13" si="6">SUM(W5:W12)</f>
        <v>0</v>
      </c>
      <c r="X13" s="74">
        <f t="shared" si="6"/>
        <v>0</v>
      </c>
      <c r="Y13" s="74">
        <f t="shared" si="6"/>
        <v>0</v>
      </c>
      <c r="Z13" s="74">
        <f t="shared" si="6"/>
        <v>150000</v>
      </c>
      <c r="AA13" s="74">
        <f t="shared" si="6"/>
        <v>0</v>
      </c>
      <c r="AB13" s="74">
        <f t="shared" si="6"/>
        <v>0</v>
      </c>
      <c r="AD13" s="65">
        <f>SUM(AD4:AD12)</f>
        <v>0</v>
      </c>
      <c r="AE13" s="65">
        <f t="shared" ref="AE13:AJ13" si="7">SUM(AE4:AE12)</f>
        <v>0</v>
      </c>
      <c r="AF13" s="65">
        <f t="shared" si="7"/>
        <v>0</v>
      </c>
      <c r="AG13" s="65">
        <f t="shared" si="7"/>
        <v>0</v>
      </c>
      <c r="AH13" s="65">
        <f t="shared" si="7"/>
        <v>0</v>
      </c>
      <c r="AI13" s="65">
        <f t="shared" si="7"/>
        <v>0</v>
      </c>
      <c r="AJ13" s="65">
        <f t="shared" si="7"/>
        <v>1040000</v>
      </c>
    </row>
    <row r="14" spans="1:36">
      <c r="I14" s="3"/>
      <c r="AD14" s="13"/>
      <c r="AE14" s="13"/>
      <c r="AF14" s="13"/>
      <c r="AG14" s="13"/>
      <c r="AH14" s="13"/>
      <c r="AI14" s="13"/>
      <c r="AJ14" s="13"/>
    </row>
    <row r="15" spans="1:36">
      <c r="A15" s="10"/>
      <c r="B15" s="10"/>
      <c r="C15" s="10"/>
      <c r="G15" s="187"/>
      <c r="H15" s="187"/>
      <c r="I15" s="185"/>
      <c r="AD15" s="13"/>
      <c r="AE15" s="13"/>
      <c r="AF15" s="13"/>
      <c r="AG15" s="13"/>
      <c r="AH15" s="13"/>
      <c r="AI15" s="13"/>
      <c r="AJ15" s="13"/>
    </row>
    <row r="16" spans="1:36" ht="25.5" customHeight="1">
      <c r="D16" s="43" t="s">
        <v>139</v>
      </c>
      <c r="E16" s="45" t="s">
        <v>140</v>
      </c>
      <c r="F16" s="10"/>
      <c r="G16" s="10"/>
      <c r="H16" s="10"/>
      <c r="I16" s="79"/>
    </row>
    <row r="17" spans="1:9">
      <c r="A17" s="11"/>
      <c r="B17" s="11"/>
      <c r="C17" s="11"/>
      <c r="D17" s="44" t="s">
        <v>141</v>
      </c>
      <c r="E17" s="46">
        <f>AD13</f>
        <v>0</v>
      </c>
      <c r="I17" s="18"/>
    </row>
    <row r="18" spans="1:9">
      <c r="A18" s="10"/>
      <c r="B18" s="10"/>
      <c r="C18" s="10"/>
      <c r="D18" s="44" t="s">
        <v>142</v>
      </c>
      <c r="E18" s="134">
        <f>AE13</f>
        <v>0</v>
      </c>
      <c r="F18" s="11"/>
      <c r="G18" s="11"/>
      <c r="H18" s="11"/>
      <c r="I18" s="40"/>
    </row>
    <row r="19" spans="1:9">
      <c r="A19" s="10"/>
      <c r="B19" s="10"/>
      <c r="C19" s="10"/>
      <c r="D19" s="44" t="s">
        <v>143</v>
      </c>
      <c r="E19" s="46">
        <f>AF13</f>
        <v>0</v>
      </c>
      <c r="F19" s="10"/>
      <c r="G19" s="10"/>
      <c r="H19" s="10"/>
      <c r="I19" s="39"/>
    </row>
    <row r="20" spans="1:9">
      <c r="A20" s="12"/>
      <c r="B20" s="12"/>
      <c r="C20" s="12"/>
      <c r="D20" s="44" t="s">
        <v>144</v>
      </c>
      <c r="E20" s="134">
        <f>AG13</f>
        <v>0</v>
      </c>
      <c r="F20" s="10"/>
      <c r="G20" s="10"/>
      <c r="H20" s="10"/>
      <c r="I20" s="39"/>
    </row>
    <row r="21" spans="1:9">
      <c r="A21" s="12"/>
      <c r="B21" s="12"/>
      <c r="C21" s="12"/>
      <c r="D21" s="44" t="s">
        <v>145</v>
      </c>
      <c r="E21" s="46">
        <f>AH13</f>
        <v>0</v>
      </c>
      <c r="F21" s="12"/>
      <c r="G21" s="12"/>
      <c r="H21" s="12"/>
      <c r="I21" s="41"/>
    </row>
    <row r="22" spans="1:9">
      <c r="D22" s="44" t="s">
        <v>146</v>
      </c>
      <c r="E22" s="134">
        <f>AI13</f>
        <v>0</v>
      </c>
      <c r="F22" s="12"/>
      <c r="G22" s="12"/>
      <c r="H22" s="12"/>
      <c r="I22" s="41"/>
    </row>
    <row r="23" spans="1:9">
      <c r="C23" s="59"/>
      <c r="D23" s="44" t="s">
        <v>191</v>
      </c>
      <c r="E23" s="46">
        <f>AJ13</f>
        <v>1040000</v>
      </c>
      <c r="F23" s="12"/>
      <c r="G23" s="12"/>
      <c r="H23" s="12"/>
      <c r="I23" s="41"/>
    </row>
    <row r="24" spans="1:9">
      <c r="D24" s="44" t="s">
        <v>372</v>
      </c>
      <c r="E24" s="135">
        <f>SUM(E17:E23)</f>
        <v>1040000</v>
      </c>
      <c r="F24" s="9"/>
      <c r="G24" s="9"/>
      <c r="H24" s="9"/>
      <c r="I24" s="42"/>
    </row>
    <row r="25" spans="1:9">
      <c r="E25" s="3"/>
      <c r="I25" s="18"/>
    </row>
    <row r="26" spans="1:9">
      <c r="D26" s="44" t="s">
        <v>149</v>
      </c>
      <c r="E26" s="47">
        <f>E24-E27</f>
        <v>890000</v>
      </c>
      <c r="I26" s="18"/>
    </row>
    <row r="27" spans="1:9">
      <c r="D27" s="44" t="s">
        <v>150</v>
      </c>
      <c r="E27" s="136">
        <f>SUM(W13:AB13)</f>
        <v>150000</v>
      </c>
      <c r="I27" s="18"/>
    </row>
    <row r="29" spans="1:9">
      <c r="D29" s="43" t="s">
        <v>139</v>
      </c>
      <c r="E29" s="45" t="s">
        <v>140</v>
      </c>
    </row>
    <row r="30" spans="1:9">
      <c r="D30" s="44" t="s">
        <v>15</v>
      </c>
      <c r="E30" s="134">
        <f>P13</f>
        <v>340000</v>
      </c>
    </row>
    <row r="31" spans="1:9">
      <c r="D31" s="128" t="s">
        <v>16</v>
      </c>
      <c r="E31" s="133">
        <f>Q13</f>
        <v>0</v>
      </c>
    </row>
    <row r="32" spans="1:9">
      <c r="D32" s="127" t="s">
        <v>17</v>
      </c>
      <c r="E32" s="132">
        <f>R13</f>
        <v>215000</v>
      </c>
    </row>
    <row r="33" spans="4:5">
      <c r="D33" s="126" t="s">
        <v>18</v>
      </c>
      <c r="E33" s="131">
        <f>S13</f>
        <v>275000</v>
      </c>
    </row>
    <row r="34" spans="4:5">
      <c r="D34" s="125" t="s">
        <v>19</v>
      </c>
      <c r="E34" s="130">
        <f>T13</f>
        <v>75000</v>
      </c>
    </row>
    <row r="35" spans="4:5">
      <c r="D35" s="124" t="s">
        <v>20</v>
      </c>
      <c r="E35" s="129">
        <f>U13</f>
        <v>135000</v>
      </c>
    </row>
    <row r="36" spans="4:5">
      <c r="D36" s="44" t="str">
        <f>D24</f>
        <v>Celkem za oblast F</v>
      </c>
      <c r="E36" s="135">
        <f>SUM(E30:E35)</f>
        <v>1040000</v>
      </c>
    </row>
  </sheetData>
  <sheetProtection algorithmName="SHA-512" hashValue="JTNuqAjXkSq0AjNO5+/VrcSqZf0pHjMlOjOX2cCQhOmI5Zf8z/yixOerGC4tr2PsnXAaXct7jF3babuyppYNVg==" saltValue="kemfnP3ZIKCDZl/viq2v8w==" spinCount="100000" sheet="1" objects="1" scenarios="1"/>
  <autoFilter ref="A2:G13" xr:uid="{00000000-0009-0000-0000-000005000000}"/>
  <mergeCells count="16">
    <mergeCell ref="A2:A3"/>
    <mergeCell ref="D2:D3"/>
    <mergeCell ref="E2:E3"/>
    <mergeCell ref="G2:G3"/>
    <mergeCell ref="C2:C3"/>
    <mergeCell ref="J2:O2"/>
    <mergeCell ref="P2:U2"/>
    <mergeCell ref="H2:H3"/>
    <mergeCell ref="F2:F3"/>
    <mergeCell ref="P1:AB1"/>
    <mergeCell ref="W2:AB2"/>
    <mergeCell ref="G15:H15"/>
    <mergeCell ref="B2:B3"/>
    <mergeCell ref="C5:C6"/>
    <mergeCell ref="C8:C10"/>
    <mergeCell ref="I2:I3"/>
  </mergeCells>
  <pageMargins left="0.7" right="0.7" top="0.78740157499999996" bottom="0.78740157499999996"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44"/>
  <sheetViews>
    <sheetView showGridLines="0" zoomScale="60" zoomScaleNormal="60" workbookViewId="0">
      <pane ySplit="3" topLeftCell="A26" activePane="bottomLeft" state="frozen"/>
      <selection activeCell="M7" sqref="M7"/>
      <selection pane="bottomLeft" activeCell="AM2" sqref="AM2"/>
    </sheetView>
  </sheetViews>
  <sheetFormatPr defaultColWidth="8.6640625" defaultRowHeight="18" outlineLevelCol="1"/>
  <cols>
    <col min="1" max="2" width="10.75" style="6" customWidth="1"/>
    <col min="3" max="3" width="32.75" style="6" customWidth="1"/>
    <col min="4" max="4" width="43.33203125" style="6" customWidth="1"/>
    <col min="5" max="5" width="16.33203125" style="6" customWidth="1"/>
    <col min="6" max="6" width="44.75" style="6" customWidth="1"/>
    <col min="7" max="7" width="11.6640625" style="6" customWidth="1"/>
    <col min="8" max="8" width="10.33203125" style="6" customWidth="1"/>
    <col min="9" max="9" width="12.33203125" style="6" customWidth="1"/>
    <col min="10" max="15" width="25.75" style="6" hidden="1" customWidth="1"/>
    <col min="16" max="21" width="11" style="6" hidden="1" customWidth="1"/>
    <col min="22" max="22" width="3.6640625" style="6" hidden="1" customWidth="1"/>
    <col min="23" max="28" width="11.1640625" style="6" hidden="1" customWidth="1"/>
    <col min="29" max="29" width="20.1640625" style="6" hidden="1" customWidth="1"/>
    <col min="30" max="36" width="10.75" style="4" hidden="1" customWidth="1" outlineLevel="1"/>
    <col min="37" max="37" width="0" style="6" hidden="1" customWidth="1" collapsed="1"/>
    <col min="38" max="38" width="0" style="6" hidden="1" customWidth="1"/>
    <col min="39" max="16384" width="8.6640625" style="6"/>
  </cols>
  <sheetData>
    <row r="1" spans="1:36" ht="67.5" customHeight="1">
      <c r="A1" s="16" t="s">
        <v>373</v>
      </c>
      <c r="B1" s="16"/>
      <c r="C1" s="16"/>
      <c r="D1" s="16" t="s">
        <v>374</v>
      </c>
      <c r="P1" s="191" t="s">
        <v>2</v>
      </c>
      <c r="Q1" s="191"/>
      <c r="R1" s="191"/>
      <c r="S1" s="191"/>
      <c r="T1" s="191"/>
      <c r="U1" s="191"/>
      <c r="V1" s="191"/>
      <c r="W1" s="191"/>
      <c r="X1" s="191"/>
      <c r="Y1" s="191"/>
      <c r="Z1" s="191"/>
      <c r="AA1" s="191"/>
      <c r="AB1" s="191"/>
    </row>
    <row r="2" spans="1:36" ht="67.5" customHeight="1">
      <c r="A2" s="192" t="s">
        <v>3</v>
      </c>
      <c r="B2" s="188" t="s">
        <v>4</v>
      </c>
      <c r="C2" s="188" t="s">
        <v>5</v>
      </c>
      <c r="D2" s="192" t="s">
        <v>6</v>
      </c>
      <c r="E2" s="188" t="s">
        <v>7</v>
      </c>
      <c r="F2" s="188" t="s">
        <v>8</v>
      </c>
      <c r="G2" s="188" t="s">
        <v>9</v>
      </c>
      <c r="H2" s="188" t="s">
        <v>10</v>
      </c>
      <c r="I2" s="188" t="s">
        <v>153</v>
      </c>
      <c r="J2" s="188" t="s">
        <v>12</v>
      </c>
      <c r="K2" s="188"/>
      <c r="L2" s="188"/>
      <c r="M2" s="188"/>
      <c r="N2" s="188"/>
      <c r="O2" s="188"/>
      <c r="P2" s="188" t="s">
        <v>13</v>
      </c>
      <c r="Q2" s="188"/>
      <c r="R2" s="188"/>
      <c r="S2" s="188"/>
      <c r="T2" s="188"/>
      <c r="U2" s="188"/>
      <c r="W2" s="188" t="s">
        <v>14</v>
      </c>
      <c r="X2" s="188"/>
      <c r="Y2" s="188"/>
      <c r="Z2" s="188"/>
      <c r="AA2" s="188"/>
      <c r="AB2" s="188"/>
    </row>
    <row r="3" spans="1:36" ht="20.25" customHeight="1">
      <c r="A3" s="192"/>
      <c r="B3" s="188"/>
      <c r="C3" s="188"/>
      <c r="D3" s="192"/>
      <c r="E3" s="188"/>
      <c r="F3" s="188"/>
      <c r="G3" s="188"/>
      <c r="H3" s="188"/>
      <c r="I3" s="188"/>
      <c r="J3" s="15" t="s">
        <v>15</v>
      </c>
      <c r="K3" s="15" t="s">
        <v>16</v>
      </c>
      <c r="L3" s="15" t="s">
        <v>17</v>
      </c>
      <c r="M3" s="15" t="s">
        <v>18</v>
      </c>
      <c r="N3" s="15" t="s">
        <v>19</v>
      </c>
      <c r="O3" s="15" t="s">
        <v>20</v>
      </c>
      <c r="P3" s="57" t="str">
        <f>J3</f>
        <v>REK</v>
      </c>
      <c r="Q3" s="57" t="str">
        <f t="shared" ref="Q3:U3" si="0">K3</f>
        <v>OPF</v>
      </c>
      <c r="R3" s="57" t="str">
        <f t="shared" si="0"/>
        <v>FPF</v>
      </c>
      <c r="S3" s="57" t="str">
        <f t="shared" si="0"/>
        <v>FVP</v>
      </c>
      <c r="T3" s="57" t="str">
        <f t="shared" si="0"/>
        <v>MÚ</v>
      </c>
      <c r="U3" s="57" t="str">
        <f t="shared" si="0"/>
        <v>FÚ</v>
      </c>
      <c r="V3" s="50"/>
      <c r="W3" s="57" t="str">
        <f>P3</f>
        <v>REK</v>
      </c>
      <c r="X3" s="57" t="str">
        <f t="shared" ref="X3:AB3" si="1">Q3</f>
        <v>OPF</v>
      </c>
      <c r="Y3" s="57" t="str">
        <f t="shared" si="1"/>
        <v>FPF</v>
      </c>
      <c r="Z3" s="57" t="str">
        <f t="shared" si="1"/>
        <v>FVP</v>
      </c>
      <c r="AA3" s="57" t="str">
        <f t="shared" si="1"/>
        <v>MÚ</v>
      </c>
      <c r="AB3" s="57" t="str">
        <f t="shared" si="1"/>
        <v>FÚ</v>
      </c>
      <c r="AD3" s="54">
        <v>1</v>
      </c>
      <c r="AE3" s="54">
        <v>2</v>
      </c>
      <c r="AF3" s="54">
        <v>3</v>
      </c>
      <c r="AG3" s="54">
        <v>5</v>
      </c>
      <c r="AH3" s="54">
        <v>6</v>
      </c>
      <c r="AI3" s="54">
        <v>7</v>
      </c>
      <c r="AJ3" s="54">
        <v>8</v>
      </c>
    </row>
    <row r="4" spans="1:36" ht="26.25" customHeight="1">
      <c r="A4" s="14" t="s">
        <v>375</v>
      </c>
      <c r="B4" s="14"/>
      <c r="C4" s="14"/>
      <c r="D4" s="14" t="s">
        <v>376</v>
      </c>
      <c r="E4" s="14"/>
      <c r="F4" s="14"/>
      <c r="G4" s="14"/>
      <c r="H4" s="14"/>
      <c r="I4" s="68"/>
      <c r="J4" s="14"/>
      <c r="K4" s="14"/>
      <c r="L4" s="14"/>
      <c r="M4" s="14"/>
      <c r="N4" s="14"/>
      <c r="O4" s="14"/>
      <c r="P4" s="68"/>
      <c r="Q4" s="68"/>
      <c r="R4" s="68"/>
      <c r="S4" s="68"/>
      <c r="T4" s="68"/>
      <c r="U4" s="68"/>
      <c r="W4" s="68"/>
      <c r="X4" s="68"/>
      <c r="Y4" s="68"/>
      <c r="Z4" s="68"/>
      <c r="AA4" s="68"/>
      <c r="AB4" s="68"/>
      <c r="AD4" s="56"/>
      <c r="AE4" s="56"/>
      <c r="AF4" s="56"/>
      <c r="AG4" s="56"/>
      <c r="AH4" s="56"/>
      <c r="AI4" s="56"/>
      <c r="AJ4" s="56"/>
    </row>
    <row r="5" spans="1:36" ht="72">
      <c r="A5" s="20" t="s">
        <v>375</v>
      </c>
      <c r="B5" s="20" t="s">
        <v>78</v>
      </c>
      <c r="C5" s="189" t="s">
        <v>377</v>
      </c>
      <c r="D5" s="34" t="s">
        <v>378</v>
      </c>
      <c r="E5" s="34" t="s">
        <v>102</v>
      </c>
      <c r="F5" s="34" t="s">
        <v>379</v>
      </c>
      <c r="G5" s="34" t="s">
        <v>29</v>
      </c>
      <c r="H5" s="34">
        <v>6</v>
      </c>
      <c r="I5" s="67">
        <f>SUM(P5:U5)</f>
        <v>620000</v>
      </c>
      <c r="J5" s="34" t="s">
        <v>380</v>
      </c>
      <c r="K5" s="63"/>
      <c r="L5" s="175" t="s">
        <v>381</v>
      </c>
      <c r="M5" s="21" t="s">
        <v>382</v>
      </c>
      <c r="N5" s="21"/>
      <c r="O5" s="20"/>
      <c r="P5" s="46">
        <v>280000</v>
      </c>
      <c r="Q5" s="46">
        <v>0</v>
      </c>
      <c r="R5" s="181">
        <v>40000</v>
      </c>
      <c r="S5" s="46">
        <v>300000</v>
      </c>
      <c r="T5" s="46">
        <v>0</v>
      </c>
      <c r="U5" s="46">
        <v>0</v>
      </c>
      <c r="W5" s="46">
        <v>0</v>
      </c>
      <c r="X5" s="46">
        <v>0</v>
      </c>
      <c r="Y5" s="46">
        <v>0</v>
      </c>
      <c r="Z5" s="46">
        <v>0</v>
      </c>
      <c r="AA5" s="46">
        <v>0</v>
      </c>
      <c r="AB5" s="46">
        <v>0</v>
      </c>
      <c r="AD5" s="55">
        <f>IF($H5=AD$3,$I5,0)</f>
        <v>0</v>
      </c>
      <c r="AE5" s="55">
        <f t="shared" ref="AE5:AJ20" si="2">IF($H5=AE$3,$I5,0)</f>
        <v>0</v>
      </c>
      <c r="AF5" s="55">
        <f t="shared" si="2"/>
        <v>0</v>
      </c>
      <c r="AG5" s="55">
        <f t="shared" si="2"/>
        <v>0</v>
      </c>
      <c r="AH5" s="55">
        <f t="shared" si="2"/>
        <v>620000</v>
      </c>
      <c r="AI5" s="55">
        <f t="shared" si="2"/>
        <v>0</v>
      </c>
      <c r="AJ5" s="55">
        <f t="shared" si="2"/>
        <v>0</v>
      </c>
    </row>
    <row r="6" spans="1:36" ht="72">
      <c r="A6" s="20" t="s">
        <v>375</v>
      </c>
      <c r="B6" s="20" t="s">
        <v>301</v>
      </c>
      <c r="C6" s="189"/>
      <c r="D6" s="21" t="s">
        <v>383</v>
      </c>
      <c r="E6" s="21" t="s">
        <v>102</v>
      </c>
      <c r="F6" s="21" t="s">
        <v>384</v>
      </c>
      <c r="G6" s="34" t="s">
        <v>43</v>
      </c>
      <c r="H6" s="34">
        <v>5</v>
      </c>
      <c r="I6" s="67">
        <f t="shared" ref="I6:I8" si="3">SUM(P6:U6)</f>
        <v>0</v>
      </c>
      <c r="J6" s="21" t="s">
        <v>385</v>
      </c>
      <c r="K6" s="63"/>
      <c r="L6" s="21"/>
      <c r="M6" s="21"/>
      <c r="N6" s="21"/>
      <c r="O6" s="20"/>
      <c r="P6" s="46">
        <v>0</v>
      </c>
      <c r="Q6" s="46">
        <v>0</v>
      </c>
      <c r="R6" s="46">
        <v>0</v>
      </c>
      <c r="S6" s="46">
        <v>0</v>
      </c>
      <c r="T6" s="46">
        <v>0</v>
      </c>
      <c r="U6" s="46">
        <v>0</v>
      </c>
      <c r="W6" s="46">
        <v>0</v>
      </c>
      <c r="X6" s="46">
        <v>0</v>
      </c>
      <c r="Y6" s="46">
        <v>0</v>
      </c>
      <c r="Z6" s="46">
        <v>0</v>
      </c>
      <c r="AA6" s="46">
        <v>0</v>
      </c>
      <c r="AB6" s="46">
        <v>0</v>
      </c>
      <c r="AD6" s="55">
        <f t="shared" ref="AD6:AJ20" si="4">IF($H6=AD$3,$I6,0)</f>
        <v>0</v>
      </c>
      <c r="AE6" s="55">
        <f t="shared" si="2"/>
        <v>0</v>
      </c>
      <c r="AF6" s="55">
        <f t="shared" si="2"/>
        <v>0</v>
      </c>
      <c r="AG6" s="55">
        <f t="shared" si="2"/>
        <v>0</v>
      </c>
      <c r="AH6" s="55">
        <f t="shared" si="2"/>
        <v>0</v>
      </c>
      <c r="AI6" s="55">
        <f t="shared" si="2"/>
        <v>0</v>
      </c>
      <c r="AJ6" s="55">
        <f t="shared" si="2"/>
        <v>0</v>
      </c>
    </row>
    <row r="7" spans="1:36" ht="36" hidden="1">
      <c r="A7" s="20" t="s">
        <v>375</v>
      </c>
      <c r="B7" s="20" t="s">
        <v>301</v>
      </c>
      <c r="C7" s="189"/>
      <c r="D7" s="21" t="s">
        <v>386</v>
      </c>
      <c r="E7" s="21" t="s">
        <v>163</v>
      </c>
      <c r="F7" s="64"/>
      <c r="G7" s="34" t="s">
        <v>29</v>
      </c>
      <c r="H7" s="34">
        <v>5</v>
      </c>
      <c r="I7" s="67">
        <f t="shared" si="3"/>
        <v>0</v>
      </c>
      <c r="J7" s="21"/>
      <c r="K7" s="63"/>
      <c r="L7" s="21"/>
      <c r="M7" s="21"/>
      <c r="N7" s="21"/>
      <c r="O7" s="20"/>
      <c r="P7" s="46">
        <v>0</v>
      </c>
      <c r="Q7" s="46">
        <v>0</v>
      </c>
      <c r="R7" s="46">
        <v>0</v>
      </c>
      <c r="S7" s="46">
        <v>0</v>
      </c>
      <c r="T7" s="46">
        <v>0</v>
      </c>
      <c r="U7" s="46">
        <v>0</v>
      </c>
      <c r="W7" s="46">
        <v>0</v>
      </c>
      <c r="X7" s="46">
        <v>0</v>
      </c>
      <c r="Y7" s="46">
        <v>0</v>
      </c>
      <c r="Z7" s="46">
        <v>0</v>
      </c>
      <c r="AA7" s="46">
        <v>0</v>
      </c>
      <c r="AB7" s="46">
        <v>0</v>
      </c>
      <c r="AD7" s="55">
        <f t="shared" si="4"/>
        <v>0</v>
      </c>
      <c r="AE7" s="55">
        <f t="shared" si="4"/>
        <v>0</v>
      </c>
      <c r="AF7" s="55">
        <f t="shared" si="4"/>
        <v>0</v>
      </c>
      <c r="AG7" s="55">
        <f t="shared" si="4"/>
        <v>0</v>
      </c>
      <c r="AH7" s="55">
        <f t="shared" si="4"/>
        <v>0</v>
      </c>
      <c r="AI7" s="55">
        <f t="shared" si="4"/>
        <v>0</v>
      </c>
      <c r="AJ7" s="55">
        <f t="shared" si="4"/>
        <v>0</v>
      </c>
    </row>
    <row r="8" spans="1:36" ht="32.549999999999997" hidden="1" customHeight="1">
      <c r="A8" s="20" t="s">
        <v>375</v>
      </c>
      <c r="B8" s="20" t="s">
        <v>242</v>
      </c>
      <c r="C8" s="189"/>
      <c r="D8" s="21" t="s">
        <v>387</v>
      </c>
      <c r="E8" s="21" t="s">
        <v>163</v>
      </c>
      <c r="F8" s="21"/>
      <c r="G8" s="34" t="s">
        <v>29</v>
      </c>
      <c r="H8" s="34">
        <v>7</v>
      </c>
      <c r="I8" s="67">
        <f t="shared" si="3"/>
        <v>0</v>
      </c>
      <c r="J8" s="21"/>
      <c r="K8" s="63"/>
      <c r="L8" s="21"/>
      <c r="M8" s="21"/>
      <c r="N8" s="21"/>
      <c r="O8" s="20"/>
      <c r="P8" s="46">
        <v>0</v>
      </c>
      <c r="Q8" s="46">
        <v>0</v>
      </c>
      <c r="R8" s="46">
        <v>0</v>
      </c>
      <c r="S8" s="46">
        <v>0</v>
      </c>
      <c r="T8" s="46">
        <v>0</v>
      </c>
      <c r="U8" s="46">
        <v>0</v>
      </c>
      <c r="W8" s="46">
        <v>0</v>
      </c>
      <c r="X8" s="46">
        <v>0</v>
      </c>
      <c r="Y8" s="46">
        <v>0</v>
      </c>
      <c r="Z8" s="46">
        <v>0</v>
      </c>
      <c r="AA8" s="46">
        <v>0</v>
      </c>
      <c r="AB8" s="46">
        <v>0</v>
      </c>
      <c r="AD8" s="55">
        <f t="shared" si="4"/>
        <v>0</v>
      </c>
      <c r="AE8" s="55">
        <f t="shared" si="4"/>
        <v>0</v>
      </c>
      <c r="AF8" s="55">
        <f t="shared" si="4"/>
        <v>0</v>
      </c>
      <c r="AG8" s="55">
        <f t="shared" si="4"/>
        <v>0</v>
      </c>
      <c r="AH8" s="55">
        <f t="shared" si="4"/>
        <v>0</v>
      </c>
      <c r="AI8" s="55">
        <f t="shared" si="4"/>
        <v>0</v>
      </c>
      <c r="AJ8" s="55">
        <f t="shared" si="4"/>
        <v>0</v>
      </c>
    </row>
    <row r="9" spans="1:36" ht="162">
      <c r="A9" s="20" t="s">
        <v>375</v>
      </c>
      <c r="B9" s="20" t="s">
        <v>301</v>
      </c>
      <c r="C9" s="189"/>
      <c r="D9" s="28" t="s">
        <v>388</v>
      </c>
      <c r="E9" s="28" t="s">
        <v>171</v>
      </c>
      <c r="F9" s="28" t="s">
        <v>389</v>
      </c>
      <c r="G9" s="28" t="s">
        <v>29</v>
      </c>
      <c r="H9" s="28">
        <v>5</v>
      </c>
      <c r="I9" s="67">
        <f>SUM(P9:U9)</f>
        <v>1300000</v>
      </c>
      <c r="J9" s="21" t="s">
        <v>390</v>
      </c>
      <c r="K9" s="24"/>
      <c r="L9" s="21"/>
      <c r="M9" s="21"/>
      <c r="N9" s="21"/>
      <c r="O9" s="20"/>
      <c r="P9" s="80">
        <v>1300000</v>
      </c>
      <c r="Q9" s="46">
        <v>0</v>
      </c>
      <c r="R9" s="46">
        <v>0</v>
      </c>
      <c r="S9" s="46">
        <v>0</v>
      </c>
      <c r="T9" s="46">
        <v>0</v>
      </c>
      <c r="U9" s="46">
        <v>0</v>
      </c>
      <c r="W9" s="46">
        <v>0</v>
      </c>
      <c r="X9" s="46">
        <v>0</v>
      </c>
      <c r="Y9" s="46">
        <v>0</v>
      </c>
      <c r="Z9" s="46">
        <v>0</v>
      </c>
      <c r="AA9" s="46">
        <v>0</v>
      </c>
      <c r="AB9" s="46">
        <v>0</v>
      </c>
      <c r="AD9" s="55">
        <f t="shared" si="4"/>
        <v>0</v>
      </c>
      <c r="AE9" s="55">
        <f t="shared" si="4"/>
        <v>0</v>
      </c>
      <c r="AF9" s="55">
        <f t="shared" si="4"/>
        <v>0</v>
      </c>
      <c r="AG9" s="55">
        <f t="shared" si="4"/>
        <v>1300000</v>
      </c>
      <c r="AH9" s="55">
        <f t="shared" si="4"/>
        <v>0</v>
      </c>
      <c r="AI9" s="55">
        <f t="shared" si="4"/>
        <v>0</v>
      </c>
      <c r="AJ9" s="55">
        <f t="shared" si="4"/>
        <v>0</v>
      </c>
    </row>
    <row r="10" spans="1:36" ht="32.549999999999997" hidden="1" customHeight="1">
      <c r="A10" s="20" t="s">
        <v>375</v>
      </c>
      <c r="B10" s="20" t="s">
        <v>301</v>
      </c>
      <c r="C10" s="189"/>
      <c r="D10" s="28" t="s">
        <v>391</v>
      </c>
      <c r="E10" s="28" t="s">
        <v>163</v>
      </c>
      <c r="F10" s="28"/>
      <c r="G10" s="28" t="s">
        <v>43</v>
      </c>
      <c r="H10" s="28">
        <v>5</v>
      </c>
      <c r="I10" s="67">
        <f t="shared" ref="I10:I12" si="5">SUM(P10:U10)</f>
        <v>0</v>
      </c>
      <c r="J10" s="21"/>
      <c r="K10" s="24"/>
      <c r="L10" s="21"/>
      <c r="M10" s="21"/>
      <c r="N10" s="21"/>
      <c r="O10" s="20"/>
      <c r="P10" s="46">
        <v>0</v>
      </c>
      <c r="Q10" s="46">
        <v>0</v>
      </c>
      <c r="R10" s="46">
        <v>0</v>
      </c>
      <c r="S10" s="46">
        <v>0</v>
      </c>
      <c r="T10" s="46">
        <v>0</v>
      </c>
      <c r="U10" s="46">
        <v>0</v>
      </c>
      <c r="W10" s="46">
        <v>0</v>
      </c>
      <c r="X10" s="46">
        <v>0</v>
      </c>
      <c r="Y10" s="46">
        <v>0</v>
      </c>
      <c r="Z10" s="46">
        <v>0</v>
      </c>
      <c r="AA10" s="46">
        <v>0</v>
      </c>
      <c r="AB10" s="46">
        <v>0</v>
      </c>
      <c r="AD10" s="55">
        <f t="shared" si="4"/>
        <v>0</v>
      </c>
      <c r="AE10" s="55">
        <f t="shared" si="4"/>
        <v>0</v>
      </c>
      <c r="AF10" s="55">
        <f t="shared" si="4"/>
        <v>0</v>
      </c>
      <c r="AG10" s="55">
        <f t="shared" si="4"/>
        <v>0</v>
      </c>
      <c r="AH10" s="55">
        <f t="shared" si="4"/>
        <v>0</v>
      </c>
      <c r="AI10" s="55">
        <f t="shared" si="4"/>
        <v>0</v>
      </c>
      <c r="AJ10" s="55">
        <f t="shared" si="4"/>
        <v>0</v>
      </c>
    </row>
    <row r="11" spans="1:36" ht="106.5" customHeight="1">
      <c r="A11" s="20" t="s">
        <v>375</v>
      </c>
      <c r="B11" s="20" t="s">
        <v>301</v>
      </c>
      <c r="C11" s="189"/>
      <c r="D11" s="28" t="s">
        <v>392</v>
      </c>
      <c r="E11" s="28" t="s">
        <v>67</v>
      </c>
      <c r="F11" s="28" t="s">
        <v>393</v>
      </c>
      <c r="G11" s="34" t="s">
        <v>29</v>
      </c>
      <c r="H11" s="28">
        <v>5</v>
      </c>
      <c r="I11" s="67">
        <f t="shared" si="5"/>
        <v>40000</v>
      </c>
      <c r="J11" s="21" t="s">
        <v>394</v>
      </c>
      <c r="K11" s="24"/>
      <c r="L11" s="21"/>
      <c r="M11" s="21"/>
      <c r="N11" s="21"/>
      <c r="O11" s="20"/>
      <c r="P11" s="46">
        <v>40000</v>
      </c>
      <c r="Q11" s="46">
        <v>0</v>
      </c>
      <c r="R11" s="46">
        <v>0</v>
      </c>
      <c r="S11" s="46">
        <v>0</v>
      </c>
      <c r="T11" s="46">
        <v>0</v>
      </c>
      <c r="U11" s="46">
        <v>0</v>
      </c>
      <c r="W11" s="46">
        <v>0</v>
      </c>
      <c r="X11" s="46">
        <v>0</v>
      </c>
      <c r="Y11" s="46">
        <v>0</v>
      </c>
      <c r="Z11" s="46">
        <v>0</v>
      </c>
      <c r="AA11" s="46">
        <v>0</v>
      </c>
      <c r="AB11" s="46">
        <v>0</v>
      </c>
      <c r="AD11" s="55">
        <f t="shared" si="4"/>
        <v>0</v>
      </c>
      <c r="AE11" s="55">
        <f t="shared" si="4"/>
        <v>0</v>
      </c>
      <c r="AF11" s="55">
        <f t="shared" si="4"/>
        <v>0</v>
      </c>
      <c r="AG11" s="55">
        <f t="shared" si="4"/>
        <v>40000</v>
      </c>
      <c r="AH11" s="55">
        <f t="shared" si="4"/>
        <v>0</v>
      </c>
      <c r="AI11" s="55">
        <f t="shared" si="4"/>
        <v>0</v>
      </c>
      <c r="AJ11" s="55">
        <f t="shared" si="4"/>
        <v>0</v>
      </c>
    </row>
    <row r="12" spans="1:36" ht="108">
      <c r="A12" s="20" t="s">
        <v>375</v>
      </c>
      <c r="B12" s="20" t="s">
        <v>301</v>
      </c>
      <c r="C12" s="189"/>
      <c r="D12" s="28" t="s">
        <v>395</v>
      </c>
      <c r="E12" s="21" t="s">
        <v>67</v>
      </c>
      <c r="F12" s="28" t="s">
        <v>396</v>
      </c>
      <c r="G12" s="34" t="s">
        <v>29</v>
      </c>
      <c r="H12" s="28">
        <v>5</v>
      </c>
      <c r="I12" s="67">
        <f t="shared" si="5"/>
        <v>50000</v>
      </c>
      <c r="J12" s="21" t="s">
        <v>397</v>
      </c>
      <c r="K12" s="24"/>
      <c r="L12" s="21"/>
      <c r="M12" s="21"/>
      <c r="N12" s="21"/>
      <c r="O12" s="20"/>
      <c r="P12" s="46">
        <v>50000</v>
      </c>
      <c r="Q12" s="46">
        <v>0</v>
      </c>
      <c r="R12" s="46">
        <v>0</v>
      </c>
      <c r="S12" s="46">
        <v>0</v>
      </c>
      <c r="T12" s="46">
        <v>0</v>
      </c>
      <c r="U12" s="46">
        <v>0</v>
      </c>
      <c r="W12" s="46">
        <v>0</v>
      </c>
      <c r="X12" s="46">
        <v>0</v>
      </c>
      <c r="Y12" s="46">
        <v>0</v>
      </c>
      <c r="Z12" s="46">
        <v>0</v>
      </c>
      <c r="AA12" s="46">
        <v>0</v>
      </c>
      <c r="AB12" s="46">
        <v>0</v>
      </c>
      <c r="AD12" s="55">
        <f t="shared" si="4"/>
        <v>0</v>
      </c>
      <c r="AE12" s="55">
        <f t="shared" si="4"/>
        <v>0</v>
      </c>
      <c r="AF12" s="55">
        <f t="shared" si="4"/>
        <v>0</v>
      </c>
      <c r="AG12" s="55">
        <f t="shared" si="4"/>
        <v>50000</v>
      </c>
      <c r="AH12" s="55">
        <f t="shared" si="4"/>
        <v>0</v>
      </c>
      <c r="AI12" s="55">
        <f t="shared" si="4"/>
        <v>0</v>
      </c>
      <c r="AJ12" s="55">
        <f t="shared" si="4"/>
        <v>0</v>
      </c>
    </row>
    <row r="13" spans="1:36" ht="22.5" customHeight="1">
      <c r="A13" s="14" t="s">
        <v>398</v>
      </c>
      <c r="B13" s="14"/>
      <c r="C13" s="14"/>
      <c r="D13" s="14" t="s">
        <v>399</v>
      </c>
      <c r="E13" s="15"/>
      <c r="F13" s="15"/>
      <c r="G13" s="70"/>
      <c r="H13" s="70"/>
      <c r="I13" s="71"/>
      <c r="J13" s="15"/>
      <c r="K13" s="15"/>
      <c r="L13" s="15"/>
      <c r="M13" s="15"/>
      <c r="N13" s="15"/>
      <c r="O13" s="15"/>
      <c r="P13" s="69"/>
      <c r="Q13" s="69"/>
      <c r="R13" s="69"/>
      <c r="S13" s="69"/>
      <c r="T13" s="69"/>
      <c r="U13" s="69"/>
      <c r="W13" s="69"/>
      <c r="X13" s="69"/>
      <c r="Y13" s="69"/>
      <c r="Z13" s="69"/>
      <c r="AA13" s="69"/>
      <c r="AB13" s="69"/>
      <c r="AD13" s="56">
        <f t="shared" si="4"/>
        <v>0</v>
      </c>
      <c r="AE13" s="56">
        <f t="shared" si="2"/>
        <v>0</v>
      </c>
      <c r="AF13" s="56">
        <f t="shared" si="2"/>
        <v>0</v>
      </c>
      <c r="AG13" s="56">
        <f t="shared" si="2"/>
        <v>0</v>
      </c>
      <c r="AH13" s="56">
        <f t="shared" si="2"/>
        <v>0</v>
      </c>
      <c r="AI13" s="56">
        <f t="shared" si="2"/>
        <v>0</v>
      </c>
      <c r="AJ13" s="56">
        <f t="shared" si="2"/>
        <v>0</v>
      </c>
    </row>
    <row r="14" spans="1:36" hidden="1">
      <c r="A14" s="20" t="s">
        <v>398</v>
      </c>
      <c r="B14" s="33" t="s">
        <v>78</v>
      </c>
      <c r="C14" s="189" t="s">
        <v>400</v>
      </c>
      <c r="D14" s="28" t="s">
        <v>401</v>
      </c>
      <c r="E14" s="28" t="s">
        <v>159</v>
      </c>
      <c r="F14" s="73"/>
      <c r="G14" s="28" t="s">
        <v>29</v>
      </c>
      <c r="H14" s="28">
        <v>6</v>
      </c>
      <c r="I14" s="67">
        <f t="shared" ref="I14:I20" si="6">SUM(P14:U14)</f>
        <v>0</v>
      </c>
      <c r="J14" s="21"/>
      <c r="K14" s="21"/>
      <c r="L14" s="21"/>
      <c r="M14" s="21"/>
      <c r="N14" s="21"/>
      <c r="O14" s="20"/>
      <c r="P14" s="46">
        <v>0</v>
      </c>
      <c r="Q14" s="46">
        <v>0</v>
      </c>
      <c r="R14" s="46">
        <v>0</v>
      </c>
      <c r="S14" s="46">
        <v>0</v>
      </c>
      <c r="T14" s="46">
        <v>0</v>
      </c>
      <c r="U14" s="46">
        <v>0</v>
      </c>
      <c r="W14" s="46">
        <v>0</v>
      </c>
      <c r="X14" s="46">
        <v>0</v>
      </c>
      <c r="Y14" s="46">
        <v>0</v>
      </c>
      <c r="Z14" s="46">
        <v>0</v>
      </c>
      <c r="AA14" s="46">
        <v>0</v>
      </c>
      <c r="AB14" s="46">
        <v>0</v>
      </c>
      <c r="AD14" s="55">
        <f t="shared" si="4"/>
        <v>0</v>
      </c>
      <c r="AE14" s="55">
        <f t="shared" si="2"/>
        <v>0</v>
      </c>
      <c r="AF14" s="55">
        <f t="shared" si="2"/>
        <v>0</v>
      </c>
      <c r="AG14" s="55">
        <f t="shared" si="2"/>
        <v>0</v>
      </c>
      <c r="AH14" s="55">
        <f t="shared" si="2"/>
        <v>0</v>
      </c>
      <c r="AI14" s="55">
        <f t="shared" si="2"/>
        <v>0</v>
      </c>
      <c r="AJ14" s="55">
        <f t="shared" si="2"/>
        <v>0</v>
      </c>
    </row>
    <row r="15" spans="1:36" ht="126">
      <c r="A15" s="20" t="s">
        <v>398</v>
      </c>
      <c r="B15" s="33" t="s">
        <v>301</v>
      </c>
      <c r="C15" s="189"/>
      <c r="D15" s="22" t="s">
        <v>402</v>
      </c>
      <c r="E15" s="28" t="s">
        <v>159</v>
      </c>
      <c r="F15" s="28" t="s">
        <v>576</v>
      </c>
      <c r="G15" s="23" t="s">
        <v>29</v>
      </c>
      <c r="H15" s="28">
        <v>5</v>
      </c>
      <c r="I15" s="67">
        <f>SUM(P15:U15)</f>
        <v>1100000</v>
      </c>
      <c r="J15" s="21" t="s">
        <v>403</v>
      </c>
      <c r="K15" s="24"/>
      <c r="L15" s="21"/>
      <c r="M15" s="21" t="s">
        <v>404</v>
      </c>
      <c r="N15" s="21"/>
      <c r="O15" s="20"/>
      <c r="P15" s="46">
        <v>1050000</v>
      </c>
      <c r="Q15" s="46">
        <v>0</v>
      </c>
      <c r="R15" s="46">
        <v>0</v>
      </c>
      <c r="S15" s="46">
        <v>50000</v>
      </c>
      <c r="T15" s="46">
        <v>0</v>
      </c>
      <c r="U15" s="46">
        <v>0</v>
      </c>
      <c r="W15" s="46">
        <v>500000</v>
      </c>
      <c r="X15" s="46">
        <v>0</v>
      </c>
      <c r="Y15" s="46">
        <v>0</v>
      </c>
      <c r="Z15" s="46">
        <v>0</v>
      </c>
      <c r="AA15" s="46">
        <v>0</v>
      </c>
      <c r="AB15" s="46">
        <v>0</v>
      </c>
      <c r="AD15" s="55">
        <f t="shared" si="4"/>
        <v>0</v>
      </c>
      <c r="AE15" s="55">
        <f t="shared" si="2"/>
        <v>0</v>
      </c>
      <c r="AF15" s="55">
        <f t="shared" si="2"/>
        <v>0</v>
      </c>
      <c r="AG15" s="55">
        <f t="shared" si="2"/>
        <v>1100000</v>
      </c>
      <c r="AH15" s="55">
        <f>IF($H15=AH$3,$I15,0)</f>
        <v>0</v>
      </c>
      <c r="AI15" s="55">
        <f t="shared" si="2"/>
        <v>0</v>
      </c>
      <c r="AJ15" s="55">
        <f t="shared" si="2"/>
        <v>0</v>
      </c>
    </row>
    <row r="16" spans="1:36" ht="72">
      <c r="A16" s="20" t="s">
        <v>398</v>
      </c>
      <c r="B16" s="33" t="s">
        <v>301</v>
      </c>
      <c r="C16" s="189"/>
      <c r="D16" s="28" t="s">
        <v>405</v>
      </c>
      <c r="E16" s="28" t="s">
        <v>171</v>
      </c>
      <c r="F16" s="175" t="s">
        <v>406</v>
      </c>
      <c r="G16" s="23" t="s">
        <v>29</v>
      </c>
      <c r="H16" s="28">
        <v>5</v>
      </c>
      <c r="I16" s="67">
        <f>SUM(P16:U16)</f>
        <v>550000</v>
      </c>
      <c r="J16" s="179" t="s">
        <v>407</v>
      </c>
      <c r="K16" s="24"/>
      <c r="L16" s="21"/>
      <c r="M16" s="21"/>
      <c r="N16" s="21"/>
      <c r="O16" s="20"/>
      <c r="P16" s="46">
        <v>550000</v>
      </c>
      <c r="Q16" s="46">
        <v>0</v>
      </c>
      <c r="R16" s="46">
        <v>0</v>
      </c>
      <c r="S16" s="46">
        <v>0</v>
      </c>
      <c r="T16" s="46">
        <v>0</v>
      </c>
      <c r="U16" s="46">
        <v>0</v>
      </c>
      <c r="W16" s="46"/>
      <c r="X16" s="46">
        <v>0</v>
      </c>
      <c r="Y16" s="46">
        <v>0</v>
      </c>
      <c r="Z16" s="46">
        <v>0</v>
      </c>
      <c r="AA16" s="46">
        <v>0</v>
      </c>
      <c r="AB16" s="46">
        <v>0</v>
      </c>
      <c r="AD16" s="55">
        <f>IF($H16=AD$3,$I16,0)</f>
        <v>0</v>
      </c>
      <c r="AE16" s="55">
        <f>IF($H16=AE$3,$I16,0)</f>
        <v>0</v>
      </c>
      <c r="AF16" s="55">
        <f>IF($H16=AF$3,$I16,0)</f>
        <v>0</v>
      </c>
      <c r="AG16" s="55">
        <f>IF($H16=AG$3,$I16,0)</f>
        <v>550000</v>
      </c>
      <c r="AH16" s="55">
        <f>IF($H16=AH$3,$I16,0)</f>
        <v>0</v>
      </c>
      <c r="AI16" s="55">
        <f>IF($H16=AI$3,$I16,0)</f>
        <v>0</v>
      </c>
      <c r="AJ16" s="55">
        <f>IF($H16=AJ$3,$I16,0)</f>
        <v>0</v>
      </c>
    </row>
    <row r="17" spans="1:36" ht="22.5" customHeight="1">
      <c r="A17" s="14" t="s">
        <v>408</v>
      </c>
      <c r="B17" s="14"/>
      <c r="C17" s="14"/>
      <c r="D17" s="14" t="s">
        <v>409</v>
      </c>
      <c r="E17" s="15"/>
      <c r="F17" s="15"/>
      <c r="G17" s="70"/>
      <c r="H17" s="70"/>
      <c r="I17" s="71"/>
      <c r="J17" s="15"/>
      <c r="K17" s="15"/>
      <c r="L17" s="15"/>
      <c r="M17" s="15"/>
      <c r="N17" s="15"/>
      <c r="O17" s="15"/>
      <c r="P17" s="69"/>
      <c r="Q17" s="69"/>
      <c r="R17" s="69"/>
      <c r="S17" s="69"/>
      <c r="T17" s="69"/>
      <c r="U17" s="69"/>
      <c r="W17" s="69"/>
      <c r="X17" s="69"/>
      <c r="Y17" s="69"/>
      <c r="Z17" s="69"/>
      <c r="AA17" s="69"/>
      <c r="AB17" s="69"/>
      <c r="AD17" s="56">
        <f t="shared" si="4"/>
        <v>0</v>
      </c>
      <c r="AE17" s="56">
        <f t="shared" si="2"/>
        <v>0</v>
      </c>
      <c r="AF17" s="56">
        <f t="shared" si="2"/>
        <v>0</v>
      </c>
      <c r="AG17" s="56">
        <f t="shared" si="2"/>
        <v>0</v>
      </c>
      <c r="AH17" s="56">
        <f t="shared" si="2"/>
        <v>0</v>
      </c>
      <c r="AI17" s="56">
        <f t="shared" si="2"/>
        <v>0</v>
      </c>
      <c r="AJ17" s="56">
        <f t="shared" si="2"/>
        <v>0</v>
      </c>
    </row>
    <row r="18" spans="1:36" ht="36" hidden="1">
      <c r="A18" s="20" t="s">
        <v>408</v>
      </c>
      <c r="B18" s="33" t="s">
        <v>301</v>
      </c>
      <c r="C18" s="189" t="s">
        <v>410</v>
      </c>
      <c r="D18" s="34" t="s">
        <v>411</v>
      </c>
      <c r="E18" s="21" t="s">
        <v>159</v>
      </c>
      <c r="F18" s="21"/>
      <c r="G18" s="23" t="s">
        <v>29</v>
      </c>
      <c r="H18" s="34">
        <v>5</v>
      </c>
      <c r="I18" s="67">
        <f t="shared" si="6"/>
        <v>0</v>
      </c>
      <c r="J18" s="21"/>
      <c r="K18" s="63"/>
      <c r="L18" s="21"/>
      <c r="M18" s="21"/>
      <c r="N18" s="21"/>
      <c r="O18" s="20"/>
      <c r="P18" s="46">
        <v>0</v>
      </c>
      <c r="Q18" s="53">
        <v>0</v>
      </c>
      <c r="R18" s="46">
        <v>0</v>
      </c>
      <c r="S18" s="46">
        <v>0</v>
      </c>
      <c r="T18" s="46">
        <v>0</v>
      </c>
      <c r="U18" s="46">
        <v>0</v>
      </c>
      <c r="W18" s="46">
        <v>0</v>
      </c>
      <c r="X18" s="53">
        <v>0</v>
      </c>
      <c r="Y18" s="46">
        <v>0</v>
      </c>
      <c r="Z18" s="46">
        <v>0</v>
      </c>
      <c r="AA18" s="46">
        <v>0</v>
      </c>
      <c r="AB18" s="46">
        <v>0</v>
      </c>
      <c r="AD18" s="55">
        <f t="shared" si="4"/>
        <v>0</v>
      </c>
      <c r="AE18" s="55">
        <f t="shared" si="2"/>
        <v>0</v>
      </c>
      <c r="AF18" s="55">
        <f t="shared" si="2"/>
        <v>0</v>
      </c>
      <c r="AG18" s="55">
        <f t="shared" si="2"/>
        <v>0</v>
      </c>
      <c r="AH18" s="55">
        <f t="shared" si="2"/>
        <v>0</v>
      </c>
      <c r="AI18" s="55">
        <f t="shared" si="2"/>
        <v>0</v>
      </c>
      <c r="AJ18" s="55">
        <f t="shared" si="2"/>
        <v>0</v>
      </c>
    </row>
    <row r="19" spans="1:36" ht="30" hidden="1" customHeight="1">
      <c r="A19" s="20" t="s">
        <v>408</v>
      </c>
      <c r="B19" s="33" t="s">
        <v>301</v>
      </c>
      <c r="C19" s="189"/>
      <c r="D19" s="34" t="s">
        <v>412</v>
      </c>
      <c r="E19" s="21" t="s">
        <v>159</v>
      </c>
      <c r="F19" s="21"/>
      <c r="G19" s="23" t="s">
        <v>29</v>
      </c>
      <c r="H19" s="34">
        <v>5</v>
      </c>
      <c r="I19" s="67">
        <f t="shared" si="6"/>
        <v>0</v>
      </c>
      <c r="J19" s="21"/>
      <c r="K19" s="63"/>
      <c r="L19" s="21"/>
      <c r="M19" s="21"/>
      <c r="N19" s="21"/>
      <c r="O19" s="20"/>
      <c r="P19" s="46">
        <v>0</v>
      </c>
      <c r="Q19" s="53">
        <v>0</v>
      </c>
      <c r="R19" s="46">
        <v>0</v>
      </c>
      <c r="S19" s="46">
        <v>0</v>
      </c>
      <c r="T19" s="46">
        <v>0</v>
      </c>
      <c r="U19" s="46">
        <v>0</v>
      </c>
      <c r="W19" s="46">
        <v>0</v>
      </c>
      <c r="X19" s="53">
        <v>0</v>
      </c>
      <c r="Y19" s="46">
        <v>0</v>
      </c>
      <c r="Z19" s="46">
        <v>0</v>
      </c>
      <c r="AA19" s="46">
        <v>0</v>
      </c>
      <c r="AB19" s="46">
        <v>0</v>
      </c>
      <c r="AD19" s="55">
        <f t="shared" si="4"/>
        <v>0</v>
      </c>
      <c r="AE19" s="55">
        <f t="shared" si="2"/>
        <v>0</v>
      </c>
      <c r="AF19" s="55">
        <f t="shared" si="2"/>
        <v>0</v>
      </c>
      <c r="AG19" s="55">
        <f t="shared" si="2"/>
        <v>0</v>
      </c>
      <c r="AH19" s="55">
        <f t="shared" si="2"/>
        <v>0</v>
      </c>
      <c r="AI19" s="55">
        <f t="shared" si="2"/>
        <v>0</v>
      </c>
      <c r="AJ19" s="55">
        <f t="shared" si="2"/>
        <v>0</v>
      </c>
    </row>
    <row r="20" spans="1:36" ht="108">
      <c r="A20" s="20" t="s">
        <v>408</v>
      </c>
      <c r="B20" s="33" t="s">
        <v>301</v>
      </c>
      <c r="C20" s="189"/>
      <c r="D20" s="34" t="s">
        <v>413</v>
      </c>
      <c r="E20" s="21" t="s">
        <v>171</v>
      </c>
      <c r="F20" s="175" t="s">
        <v>414</v>
      </c>
      <c r="G20" s="23" t="s">
        <v>29</v>
      </c>
      <c r="H20" s="34">
        <v>5</v>
      </c>
      <c r="I20" s="67">
        <f t="shared" si="6"/>
        <v>250000</v>
      </c>
      <c r="J20" s="34" t="s">
        <v>415</v>
      </c>
      <c r="K20" s="63"/>
      <c r="L20" s="21"/>
      <c r="M20" s="179" t="s">
        <v>416</v>
      </c>
      <c r="N20" s="21"/>
      <c r="O20" s="20"/>
      <c r="P20" s="46">
        <v>150000</v>
      </c>
      <c r="Q20" s="53">
        <v>0</v>
      </c>
      <c r="R20" s="46">
        <v>0</v>
      </c>
      <c r="S20" s="46">
        <v>100000</v>
      </c>
      <c r="T20" s="46">
        <v>0</v>
      </c>
      <c r="U20" s="46">
        <v>0</v>
      </c>
      <c r="W20" s="46">
        <v>0</v>
      </c>
      <c r="X20" s="53">
        <v>0</v>
      </c>
      <c r="Y20" s="46">
        <v>0</v>
      </c>
      <c r="Z20" s="46">
        <v>0</v>
      </c>
      <c r="AA20" s="46">
        <v>0</v>
      </c>
      <c r="AB20" s="46">
        <v>0</v>
      </c>
      <c r="AD20" s="55">
        <f t="shared" si="4"/>
        <v>0</v>
      </c>
      <c r="AE20" s="55">
        <f t="shared" si="2"/>
        <v>0</v>
      </c>
      <c r="AF20" s="55">
        <f t="shared" si="2"/>
        <v>0</v>
      </c>
      <c r="AG20" s="55">
        <f t="shared" si="2"/>
        <v>250000</v>
      </c>
      <c r="AH20" s="55">
        <f t="shared" si="2"/>
        <v>0</v>
      </c>
      <c r="AI20" s="55">
        <f t="shared" si="2"/>
        <v>0</v>
      </c>
      <c r="AJ20" s="55">
        <f t="shared" si="2"/>
        <v>0</v>
      </c>
    </row>
    <row r="21" spans="1:36" ht="22.5" customHeight="1">
      <c r="A21" s="14"/>
      <c r="B21" s="14"/>
      <c r="C21" s="14"/>
      <c r="D21" s="14"/>
      <c r="E21" s="14"/>
      <c r="F21" s="14"/>
      <c r="G21" s="14"/>
      <c r="H21" s="14"/>
      <c r="I21" s="68"/>
      <c r="J21" s="15"/>
      <c r="K21" s="15"/>
      <c r="L21" s="15"/>
      <c r="M21" s="15"/>
      <c r="N21" s="15"/>
      <c r="O21" s="15"/>
      <c r="P21" s="74">
        <f>SUM(P5:P20)</f>
        <v>3420000</v>
      </c>
      <c r="Q21" s="74">
        <f t="shared" ref="Q21:U21" si="7">SUM(Q5:Q20)</f>
        <v>0</v>
      </c>
      <c r="R21" s="74">
        <f t="shared" si="7"/>
        <v>40000</v>
      </c>
      <c r="S21" s="74">
        <f t="shared" si="7"/>
        <v>450000</v>
      </c>
      <c r="T21" s="74">
        <f t="shared" si="7"/>
        <v>0</v>
      </c>
      <c r="U21" s="74">
        <f t="shared" si="7"/>
        <v>0</v>
      </c>
      <c r="W21" s="74">
        <f>SUM(W5:W20)</f>
        <v>500000</v>
      </c>
      <c r="X21" s="74">
        <f t="shared" ref="X21:AB21" si="8">SUM(X5:X20)</f>
        <v>0</v>
      </c>
      <c r="Y21" s="74">
        <f t="shared" si="8"/>
        <v>0</v>
      </c>
      <c r="Z21" s="74">
        <f t="shared" si="8"/>
        <v>0</v>
      </c>
      <c r="AA21" s="74">
        <f t="shared" si="8"/>
        <v>0</v>
      </c>
      <c r="AB21" s="74">
        <f t="shared" si="8"/>
        <v>0</v>
      </c>
      <c r="AD21" s="65">
        <f>SUM(AD5:AD20)</f>
        <v>0</v>
      </c>
      <c r="AE21" s="65">
        <f t="shared" ref="AE21:AJ21" si="9">SUM(AE5:AE20)</f>
        <v>0</v>
      </c>
      <c r="AF21" s="65">
        <f t="shared" si="9"/>
        <v>0</v>
      </c>
      <c r="AG21" s="65">
        <f t="shared" si="9"/>
        <v>3290000</v>
      </c>
      <c r="AH21" s="65">
        <f t="shared" si="9"/>
        <v>620000</v>
      </c>
      <c r="AI21" s="65">
        <f t="shared" si="9"/>
        <v>0</v>
      </c>
      <c r="AJ21" s="65">
        <f t="shared" si="9"/>
        <v>0</v>
      </c>
    </row>
    <row r="22" spans="1:36">
      <c r="I22" s="3"/>
    </row>
    <row r="23" spans="1:36">
      <c r="A23" s="10"/>
      <c r="B23" s="10"/>
      <c r="C23" s="60"/>
      <c r="G23" s="187"/>
      <c r="H23" s="187"/>
      <c r="I23" s="185"/>
    </row>
    <row r="24" spans="1:36" ht="25.5" customHeight="1">
      <c r="D24" s="43" t="s">
        <v>139</v>
      </c>
      <c r="E24" s="45" t="s">
        <v>140</v>
      </c>
      <c r="F24" s="10"/>
      <c r="G24" s="10"/>
      <c r="H24" s="10"/>
      <c r="I24" s="39"/>
    </row>
    <row r="25" spans="1:36">
      <c r="A25" s="11"/>
      <c r="B25" s="11"/>
      <c r="C25" s="11"/>
      <c r="D25" s="44" t="s">
        <v>141</v>
      </c>
      <c r="E25" s="46">
        <f>AD21</f>
        <v>0</v>
      </c>
      <c r="I25" s="18"/>
    </row>
    <row r="26" spans="1:36">
      <c r="A26" s="10"/>
      <c r="B26" s="10"/>
      <c r="C26" s="10"/>
      <c r="D26" s="44" t="s">
        <v>142</v>
      </c>
      <c r="E26" s="134">
        <f>AE21</f>
        <v>0</v>
      </c>
      <c r="F26" s="11"/>
      <c r="G26" s="11"/>
      <c r="H26" s="11"/>
      <c r="I26" s="40"/>
    </row>
    <row r="27" spans="1:36">
      <c r="A27" s="10"/>
      <c r="B27" s="10"/>
      <c r="C27" s="10"/>
      <c r="D27" s="44" t="s">
        <v>143</v>
      </c>
      <c r="E27" s="46">
        <f>AF21</f>
        <v>0</v>
      </c>
      <c r="F27" s="10"/>
      <c r="G27" s="10"/>
      <c r="H27" s="10"/>
      <c r="I27" s="39"/>
    </row>
    <row r="28" spans="1:36">
      <c r="A28" s="12"/>
      <c r="B28" s="12"/>
      <c r="C28" s="12"/>
      <c r="D28" s="44" t="s">
        <v>144</v>
      </c>
      <c r="E28" s="134">
        <f>AG21</f>
        <v>3290000</v>
      </c>
      <c r="F28" s="10"/>
      <c r="G28" s="10"/>
      <c r="H28" s="10"/>
      <c r="I28" s="39"/>
    </row>
    <row r="29" spans="1:36">
      <c r="A29" s="12"/>
      <c r="B29" s="12"/>
      <c r="C29" s="12"/>
      <c r="D29" s="44" t="s">
        <v>145</v>
      </c>
      <c r="E29" s="46">
        <f>AH21</f>
        <v>620000</v>
      </c>
      <c r="F29" s="12"/>
      <c r="G29" s="12"/>
      <c r="H29" s="12"/>
      <c r="I29" s="41"/>
    </row>
    <row r="30" spans="1:36">
      <c r="D30" s="44" t="s">
        <v>146</v>
      </c>
      <c r="E30" s="134">
        <f>AI21</f>
        <v>0</v>
      </c>
      <c r="F30" s="12"/>
      <c r="G30" s="12"/>
      <c r="H30" s="12"/>
      <c r="I30" s="41"/>
    </row>
    <row r="31" spans="1:36">
      <c r="D31" s="44" t="s">
        <v>191</v>
      </c>
      <c r="E31" s="46">
        <f>AJ21</f>
        <v>0</v>
      </c>
      <c r="F31" s="12"/>
      <c r="G31" s="12"/>
      <c r="H31" s="12"/>
      <c r="I31" s="41"/>
    </row>
    <row r="32" spans="1:36">
      <c r="D32" s="44" t="s">
        <v>417</v>
      </c>
      <c r="E32" s="135">
        <f>SUM(E25:E31)</f>
        <v>3910000</v>
      </c>
      <c r="F32" s="9"/>
      <c r="G32" s="9"/>
      <c r="H32" s="9"/>
      <c r="I32" s="42"/>
    </row>
    <row r="33" spans="4:9">
      <c r="E33" s="3"/>
      <c r="I33" s="18"/>
    </row>
    <row r="34" spans="4:9">
      <c r="D34" s="44" t="s">
        <v>149</v>
      </c>
      <c r="E34" s="47">
        <f>E32-E35</f>
        <v>3410000</v>
      </c>
      <c r="I34" s="18"/>
    </row>
    <row r="35" spans="4:9">
      <c r="D35" s="44" t="s">
        <v>150</v>
      </c>
      <c r="E35" s="136">
        <f>SUM(W21:AB21)</f>
        <v>500000</v>
      </c>
      <c r="I35" s="18"/>
    </row>
    <row r="37" spans="4:9">
      <c r="D37" s="43" t="s">
        <v>139</v>
      </c>
      <c r="E37" s="45" t="s">
        <v>140</v>
      </c>
    </row>
    <row r="38" spans="4:9">
      <c r="D38" s="44" t="s">
        <v>15</v>
      </c>
      <c r="E38" s="134">
        <f>P21</f>
        <v>3420000</v>
      </c>
    </row>
    <row r="39" spans="4:9">
      <c r="D39" s="128" t="s">
        <v>16</v>
      </c>
      <c r="E39" s="133">
        <f>Q21</f>
        <v>0</v>
      </c>
    </row>
    <row r="40" spans="4:9">
      <c r="D40" s="127" t="s">
        <v>17</v>
      </c>
      <c r="E40" s="132">
        <f>R21</f>
        <v>40000</v>
      </c>
    </row>
    <row r="41" spans="4:9">
      <c r="D41" s="126" t="s">
        <v>18</v>
      </c>
      <c r="E41" s="131">
        <f>S21</f>
        <v>450000</v>
      </c>
    </row>
    <row r="42" spans="4:9">
      <c r="D42" s="125" t="s">
        <v>19</v>
      </c>
      <c r="E42" s="130">
        <f>T21</f>
        <v>0</v>
      </c>
    </row>
    <row r="43" spans="4:9">
      <c r="D43" s="124" t="s">
        <v>20</v>
      </c>
      <c r="E43" s="129">
        <f>U21</f>
        <v>0</v>
      </c>
    </row>
    <row r="44" spans="4:9">
      <c r="D44" s="44" t="str">
        <f>D32</f>
        <v>Celkem za oblast G</v>
      </c>
      <c r="E44" s="135">
        <f>SUM(E38:E43)</f>
        <v>3910000</v>
      </c>
    </row>
  </sheetData>
  <sheetProtection algorithmName="SHA-512" hashValue="Xk30923HOVuBgpt1iIAio5kvFnTx14JnblJV5I+JNF6bYR070Bz13Sdfs2moWJ+uBBIocHDcBna+ptYTkXfUMA==" saltValue="BJAaUUZrs0nUPZGVGdJYSg==" spinCount="100000" sheet="1" objects="1" scenarios="1"/>
  <autoFilter ref="A2:G21" xr:uid="{00000000-0009-0000-0000-000006000000}"/>
  <mergeCells count="17">
    <mergeCell ref="A2:A3"/>
    <mergeCell ref="D2:D3"/>
    <mergeCell ref="E2:E3"/>
    <mergeCell ref="J2:O2"/>
    <mergeCell ref="C2:C3"/>
    <mergeCell ref="F2:F3"/>
    <mergeCell ref="G23:H23"/>
    <mergeCell ref="B2:B3"/>
    <mergeCell ref="P2:U2"/>
    <mergeCell ref="H2:H3"/>
    <mergeCell ref="P1:AB1"/>
    <mergeCell ref="W2:AB2"/>
    <mergeCell ref="G2:G3"/>
    <mergeCell ref="I2:I3"/>
    <mergeCell ref="C18:C20"/>
    <mergeCell ref="C14:C16"/>
    <mergeCell ref="C5:C12"/>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R23"/>
  <sheetViews>
    <sheetView showGridLines="0" tabSelected="1" topLeftCell="B1" zoomScale="90" zoomScaleNormal="90" workbookViewId="0">
      <selection activeCell="E1" sqref="E1:T1048576"/>
    </sheetView>
  </sheetViews>
  <sheetFormatPr defaultColWidth="8.75" defaultRowHeight="15.6"/>
  <cols>
    <col min="1" max="1" width="12.33203125" style="82" customWidth="1"/>
    <col min="2" max="2" width="71.1640625" style="82" customWidth="1"/>
    <col min="3" max="5" width="15.75" style="82" customWidth="1"/>
    <col min="6" max="6" width="15.75" style="82" hidden="1" customWidth="1"/>
    <col min="7" max="9" width="10.75" style="82" hidden="1" customWidth="1"/>
    <col min="10" max="11" width="8.75" style="82" hidden="1" customWidth="1"/>
    <col min="12" max="13" width="10.75" style="82" hidden="1" customWidth="1"/>
    <col min="14" max="19" width="0" style="82" hidden="1" customWidth="1"/>
    <col min="20" max="16384" width="8.75" style="82"/>
  </cols>
  <sheetData>
    <row r="3" spans="1:18" ht="42.75" customHeight="1">
      <c r="A3" s="85" t="s">
        <v>4</v>
      </c>
      <c r="B3" s="86" t="s">
        <v>418</v>
      </c>
      <c r="C3" s="103" t="s">
        <v>419</v>
      </c>
      <c r="D3" s="103" t="s">
        <v>420</v>
      </c>
      <c r="E3" s="104" t="s">
        <v>421</v>
      </c>
      <c r="F3" s="104" t="s">
        <v>422</v>
      </c>
      <c r="G3" s="197" t="s">
        <v>423</v>
      </c>
      <c r="H3" s="198"/>
      <c r="I3" s="198"/>
      <c r="J3" s="137" t="s">
        <v>424</v>
      </c>
      <c r="K3" s="137" t="s">
        <v>424</v>
      </c>
      <c r="L3" s="197" t="s">
        <v>425</v>
      </c>
      <c r="M3" s="198"/>
      <c r="N3" s="137" t="s">
        <v>426</v>
      </c>
      <c r="O3" s="137" t="s">
        <v>427</v>
      </c>
      <c r="P3" s="137" t="s">
        <v>428</v>
      </c>
      <c r="Q3" s="137" t="s">
        <v>429</v>
      </c>
      <c r="R3" s="170" t="s">
        <v>430</v>
      </c>
    </row>
    <row r="4" spans="1:18">
      <c r="A4" s="87" t="s">
        <v>431</v>
      </c>
      <c r="B4" s="87" t="s">
        <v>432</v>
      </c>
      <c r="C4" s="94">
        <f>'Oblast A'!E37+'Oblast B'!E23+'Oblast C'!E21+'Oblast D'!E33+'Oblast E'!E21+'Oblast F'!E17+'Oblast G'!E25</f>
        <v>4505000</v>
      </c>
      <c r="D4" s="95">
        <f>C4/$E$11</f>
        <v>0.25078203078000116</v>
      </c>
      <c r="E4" s="96">
        <f>F4*E11</f>
        <v>3592761.4000000004</v>
      </c>
      <c r="F4" s="97">
        <v>0.2</v>
      </c>
      <c r="G4" s="140">
        <v>0.18</v>
      </c>
      <c r="H4" s="140">
        <v>0.22</v>
      </c>
      <c r="I4" s="138" t="str">
        <f>IF(D4&lt;G4,"pod intervalem",IF(D4&gt;H4,"nad intervalem","v intervalu"))</f>
        <v>nad intervalem</v>
      </c>
      <c r="J4" s="171">
        <f>IF(I4="nad intervalem",D4-H4,"")</f>
        <v>3.0782030780001163E-2</v>
      </c>
      <c r="K4" s="171" t="str">
        <f>IF(I4="pod intervalem",D4-G4,"")</f>
        <v/>
      </c>
      <c r="L4" s="144">
        <f>C4-E4</f>
        <v>912238.59999999963</v>
      </c>
      <c r="M4" s="148">
        <f>L4/E4</f>
        <v>0.2539101539000056</v>
      </c>
      <c r="N4" s="208" t="s">
        <v>433</v>
      </c>
      <c r="O4" s="208" t="s">
        <v>434</v>
      </c>
      <c r="P4" s="208">
        <v>0.25</v>
      </c>
      <c r="Q4" s="208">
        <f>SUM(D4:D5)-P4</f>
        <v>9.9671662025760943E-3</v>
      </c>
      <c r="R4" s="210" t="str">
        <f>IF(SUM(D4:D5)&gt;P4,"splněno","nesplněno")</f>
        <v>splněno</v>
      </c>
    </row>
    <row r="5" spans="1:18">
      <c r="A5" s="87" t="s">
        <v>110</v>
      </c>
      <c r="B5" s="87" t="s">
        <v>435</v>
      </c>
      <c r="C5" s="99">
        <f>'Oblast A'!E38+'Oblast B'!E24+'Oblast C'!E22+'Oblast D'!E34+'Oblast E'!E22+'Oblast F'!E18+'Oblast G'!E26</f>
        <v>165000</v>
      </c>
      <c r="D5" s="100">
        <f>C5/$E$11</f>
        <v>9.1851354225749582E-3</v>
      </c>
      <c r="E5" s="101">
        <f>F5*E11</f>
        <v>2694571.05</v>
      </c>
      <c r="F5" s="102">
        <v>0.15</v>
      </c>
      <c r="G5" s="141">
        <v>0.13500000000000001</v>
      </c>
      <c r="H5" s="141">
        <v>0.16500000000000001</v>
      </c>
      <c r="I5" s="139" t="str">
        <f t="shared" ref="I5:I10" si="0">IF(D5&lt;G5,"pod intervalem",IF(D5&gt;H5,"nad intervalem","v intervalu"))</f>
        <v>pod intervalem</v>
      </c>
      <c r="J5" s="172" t="str">
        <f t="shared" ref="J5:J10" si="1">IF(I5="nad intervalem",D5-H5,"")</f>
        <v/>
      </c>
      <c r="K5" s="172">
        <f t="shared" ref="K5:K10" si="2">IF(I5="pod intervalem",D5-G5,"")</f>
        <v>-0.12581486457742505</v>
      </c>
      <c r="L5" s="145">
        <f t="shared" ref="L5:L11" si="3">C5-E5</f>
        <v>-2529571.0499999998</v>
      </c>
      <c r="M5" s="149">
        <f t="shared" ref="M5:M11" si="4">L5/E5</f>
        <v>-0.93876576384950028</v>
      </c>
      <c r="N5" s="209"/>
      <c r="O5" s="209"/>
      <c r="P5" s="209"/>
      <c r="Q5" s="209"/>
      <c r="R5" s="211"/>
    </row>
    <row r="6" spans="1:18">
      <c r="A6" s="87" t="s">
        <v>179</v>
      </c>
      <c r="B6" s="87" t="s">
        <v>436</v>
      </c>
      <c r="C6" s="94">
        <f>'Oblast A'!E39+'Oblast B'!E25+'Oblast C'!E23+'Oblast D'!E35+'Oblast E'!E23+'Oblast F'!E19+'Oblast G'!E27</f>
        <v>1435000</v>
      </c>
      <c r="D6" s="95">
        <f t="shared" ref="D6:D11" si="5">C6/$E$11</f>
        <v>7.9882844432697372E-2</v>
      </c>
      <c r="E6" s="98">
        <f>F6*E11</f>
        <v>1796380.7000000002</v>
      </c>
      <c r="F6" s="97">
        <v>0.1</v>
      </c>
      <c r="G6" s="140">
        <v>0.09</v>
      </c>
      <c r="H6" s="140">
        <v>0.11</v>
      </c>
      <c r="I6" s="138" t="str">
        <f t="shared" si="0"/>
        <v>pod intervalem</v>
      </c>
      <c r="J6" s="171" t="str">
        <f t="shared" si="1"/>
        <v/>
      </c>
      <c r="K6" s="171">
        <f t="shared" si="2"/>
        <v>-1.0117155567302624E-2</v>
      </c>
      <c r="L6" s="146">
        <f t="shared" si="3"/>
        <v>-361380.70000000019</v>
      </c>
      <c r="M6" s="148">
        <f t="shared" si="4"/>
        <v>-0.20117155567302641</v>
      </c>
      <c r="N6" s="142" t="s">
        <v>437</v>
      </c>
      <c r="O6" s="142" t="s">
        <v>437</v>
      </c>
      <c r="P6" s="142" t="s">
        <v>437</v>
      </c>
      <c r="Q6" s="142" t="s">
        <v>438</v>
      </c>
      <c r="R6" s="169" t="s">
        <v>437</v>
      </c>
    </row>
    <row r="7" spans="1:18">
      <c r="A7" s="87" t="s">
        <v>301</v>
      </c>
      <c r="B7" s="87" t="s">
        <v>439</v>
      </c>
      <c r="C7" s="99">
        <f>'Oblast A'!E40+'Oblast B'!E26+'Oblast C'!E24+'Oblast D'!E36+'Oblast E'!E24+'Oblast F'!E20+'Oblast G'!E28</f>
        <v>3900000</v>
      </c>
      <c r="D7" s="100">
        <f t="shared" si="5"/>
        <v>0.21710320089722629</v>
      </c>
      <c r="E7" s="101">
        <f>F7*E11</f>
        <v>2694571.05</v>
      </c>
      <c r="F7" s="102">
        <v>0.15</v>
      </c>
      <c r="G7" s="141">
        <v>0.13500000000000001</v>
      </c>
      <c r="H7" s="141">
        <v>0.16500000000000001</v>
      </c>
      <c r="I7" s="139" t="str">
        <f t="shared" si="0"/>
        <v>nad intervalem</v>
      </c>
      <c r="J7" s="172">
        <f t="shared" si="1"/>
        <v>5.2103200897226282E-2</v>
      </c>
      <c r="K7" s="172" t="str">
        <f t="shared" si="2"/>
        <v/>
      </c>
      <c r="L7" s="145">
        <f t="shared" si="3"/>
        <v>1205428.9500000002</v>
      </c>
      <c r="M7" s="149">
        <f t="shared" si="4"/>
        <v>0.44735467264817541</v>
      </c>
      <c r="N7" s="143" t="s">
        <v>437</v>
      </c>
      <c r="O7" s="143" t="s">
        <v>437</v>
      </c>
      <c r="P7" s="143" t="s">
        <v>437</v>
      </c>
      <c r="Q7" s="143" t="s">
        <v>438</v>
      </c>
      <c r="R7" s="100" t="s">
        <v>437</v>
      </c>
    </row>
    <row r="8" spans="1:18">
      <c r="A8" s="87" t="s">
        <v>78</v>
      </c>
      <c r="B8" s="87" t="s">
        <v>440</v>
      </c>
      <c r="C8" s="94">
        <f>'Oblast A'!E41+'Oblast B'!E27+'Oblast C'!E25+'Oblast D'!E37+'Oblast E'!E25+'Oblast F'!E21+'Oblast G'!E29</f>
        <v>1160000</v>
      </c>
      <c r="D8" s="95">
        <f t="shared" si="5"/>
        <v>6.4574285395072442E-2</v>
      </c>
      <c r="E8" s="98">
        <f>F8*E11</f>
        <v>898190.35000000009</v>
      </c>
      <c r="F8" s="97">
        <v>0.05</v>
      </c>
      <c r="G8" s="140">
        <v>4.4999999999999998E-2</v>
      </c>
      <c r="H8" s="140">
        <v>5.5E-2</v>
      </c>
      <c r="I8" s="138" t="str">
        <f t="shared" si="0"/>
        <v>nad intervalem</v>
      </c>
      <c r="J8" s="171">
        <f t="shared" si="1"/>
        <v>9.5742853950724419E-3</v>
      </c>
      <c r="K8" s="171" t="str">
        <f t="shared" si="2"/>
        <v/>
      </c>
      <c r="L8" s="146">
        <f t="shared" si="3"/>
        <v>261809.64999999991</v>
      </c>
      <c r="M8" s="148">
        <f t="shared" si="4"/>
        <v>0.29148570790144862</v>
      </c>
      <c r="N8" s="142" t="s">
        <v>437</v>
      </c>
      <c r="O8" s="142" t="s">
        <v>437</v>
      </c>
      <c r="P8" s="142" t="s">
        <v>437</v>
      </c>
      <c r="Q8" s="142" t="s">
        <v>438</v>
      </c>
      <c r="R8" s="169" t="s">
        <v>437</v>
      </c>
    </row>
    <row r="9" spans="1:18">
      <c r="A9" s="87" t="s">
        <v>242</v>
      </c>
      <c r="B9" s="87" t="s">
        <v>441</v>
      </c>
      <c r="C9" s="99">
        <f>'Oblast A'!E42+'Oblast B'!E28+'Oblast C'!E26+'Oblast D'!E38+'Oblast E'!E26+'Oblast F'!E22+'Oblast G'!E30</f>
        <v>3665000</v>
      </c>
      <c r="D9" s="100">
        <f t="shared" si="5"/>
        <v>0.20402134135598318</v>
      </c>
      <c r="E9" s="101">
        <f>F9*E11</f>
        <v>3592761.4000000004</v>
      </c>
      <c r="F9" s="102">
        <v>0.2</v>
      </c>
      <c r="G9" s="141">
        <v>0.18</v>
      </c>
      <c r="H9" s="141">
        <v>0.22</v>
      </c>
      <c r="I9" s="139" t="str">
        <f t="shared" si="0"/>
        <v>v intervalu</v>
      </c>
      <c r="J9" s="172" t="str">
        <f t="shared" si="1"/>
        <v/>
      </c>
      <c r="K9" s="172" t="str">
        <f t="shared" si="2"/>
        <v/>
      </c>
      <c r="L9" s="145">
        <f t="shared" si="3"/>
        <v>72238.599999999627</v>
      </c>
      <c r="M9" s="149">
        <f t="shared" si="4"/>
        <v>2.0106706779915755E-2</v>
      </c>
      <c r="N9" s="143" t="s">
        <v>442</v>
      </c>
      <c r="O9" s="143" t="s">
        <v>443</v>
      </c>
      <c r="P9" s="143">
        <v>0.1</v>
      </c>
      <c r="Q9" s="143">
        <f>D9-P9</f>
        <v>0.10402134135598318</v>
      </c>
      <c r="R9" s="173" t="str">
        <f>IF(D9&lt;P9,"nesplněno","splněno")</f>
        <v>splněno</v>
      </c>
    </row>
    <row r="10" spans="1:18">
      <c r="A10" s="87" t="s">
        <v>444</v>
      </c>
      <c r="B10" s="87" t="s">
        <v>445</v>
      </c>
      <c r="C10" s="94">
        <f>'Oblast A'!E43+'Oblast B'!E29+'Oblast C'!E27+'Oblast D'!E39+'Oblast E'!E27+'Oblast F'!E23+'Oblast G'!E31</f>
        <v>3133807</v>
      </c>
      <c r="D10" s="95">
        <f t="shared" si="5"/>
        <v>0.17445116171644462</v>
      </c>
      <c r="E10" s="98">
        <f>F10*E11</f>
        <v>2694571.05</v>
      </c>
      <c r="F10" s="97">
        <v>0.15</v>
      </c>
      <c r="G10" s="140">
        <v>0.13500000000000001</v>
      </c>
      <c r="H10" s="140">
        <v>0.16500000000000001</v>
      </c>
      <c r="I10" s="138" t="str">
        <f t="shared" si="0"/>
        <v>nad intervalem</v>
      </c>
      <c r="J10" s="171">
        <f t="shared" si="1"/>
        <v>9.4511617164446116E-3</v>
      </c>
      <c r="K10" s="171" t="str">
        <f t="shared" si="2"/>
        <v/>
      </c>
      <c r="L10" s="146">
        <f t="shared" si="3"/>
        <v>439235.95000000019</v>
      </c>
      <c r="M10" s="148">
        <f t="shared" si="4"/>
        <v>0.16300774477629759</v>
      </c>
      <c r="N10" s="142" t="s">
        <v>446</v>
      </c>
      <c r="O10" s="142" t="s">
        <v>447</v>
      </c>
      <c r="P10" s="142">
        <v>0.3</v>
      </c>
      <c r="Q10" s="142">
        <f>P10-D10</f>
        <v>0.12554883828355537</v>
      </c>
      <c r="R10" s="174" t="str">
        <f>IF(D10&lt;P10,"splněno","nesplněno")</f>
        <v>splněno</v>
      </c>
    </row>
    <row r="11" spans="1:18" ht="17.25" customHeight="1">
      <c r="A11" s="204" t="s">
        <v>140</v>
      </c>
      <c r="B11" s="205"/>
      <c r="C11" s="88">
        <f>SUM(C4:C10)</f>
        <v>17963807</v>
      </c>
      <c r="D11" s="89">
        <f t="shared" si="5"/>
        <v>1</v>
      </c>
      <c r="E11" s="90">
        <v>17963807</v>
      </c>
      <c r="F11" s="93">
        <v>1</v>
      </c>
      <c r="G11" s="83"/>
      <c r="L11" s="147">
        <f t="shared" si="3"/>
        <v>0</v>
      </c>
      <c r="M11" s="150">
        <f t="shared" si="4"/>
        <v>0</v>
      </c>
    </row>
    <row r="12" spans="1:18" ht="17.25" customHeight="1">
      <c r="A12" s="204" t="s">
        <v>448</v>
      </c>
      <c r="B12" s="205"/>
      <c r="C12" s="88">
        <f>'Oblast A'!E47+'Oblast B'!E33+'Oblast C'!E31+'Oblast D'!E43+'Oblast E'!E31+'Oblast F'!E27+'Oblast G'!E35</f>
        <v>1050000</v>
      </c>
      <c r="D12" s="89">
        <f>C12/$E$11</f>
        <v>5.8450861780022463E-2</v>
      </c>
      <c r="E12" s="91">
        <f>E11*0.1</f>
        <v>1796380.7000000002</v>
      </c>
      <c r="F12" s="92">
        <v>0.1</v>
      </c>
      <c r="G12" s="83"/>
      <c r="L12" s="147">
        <f t="shared" ref="L12" si="6">C12-E12</f>
        <v>-746380.70000000019</v>
      </c>
      <c r="M12" s="150">
        <f t="shared" ref="M12" si="7">L12/E12</f>
        <v>-0.41549138219977544</v>
      </c>
    </row>
    <row r="13" spans="1:18">
      <c r="C13" s="105"/>
      <c r="D13" s="106"/>
      <c r="E13" s="107"/>
      <c r="F13" s="108"/>
      <c r="G13" s="83"/>
    </row>
    <row r="14" spans="1:18" ht="16.5" hidden="1" customHeight="1">
      <c r="A14" s="206" t="s">
        <v>449</v>
      </c>
      <c r="B14" s="206"/>
      <c r="C14" s="109" t="str">
        <f>C3</f>
        <v>částka</v>
      </c>
      <c r="D14" s="109" t="str">
        <f>D3</f>
        <v>%</v>
      </c>
      <c r="E14" s="109" t="s">
        <v>450</v>
      </c>
      <c r="F14" s="109" t="s">
        <v>451</v>
      </c>
      <c r="H14" s="109" t="s">
        <v>452</v>
      </c>
      <c r="I14" s="109" t="s">
        <v>453</v>
      </c>
    </row>
    <row r="15" spans="1:18" hidden="1">
      <c r="A15" s="206" t="s">
        <v>15</v>
      </c>
      <c r="B15" s="206" t="s">
        <v>15</v>
      </c>
      <c r="C15" s="99">
        <f>'Oblast A'!P33+'Oblast B'!P19+'Oblast C'!P17+'Oblast D'!P29+'Oblast E'!P17+'Oblast F'!P13+'Oblast G'!P21</f>
        <v>7605000</v>
      </c>
      <c r="D15" s="110">
        <f>C15/E11</f>
        <v>0.42335124174959127</v>
      </c>
      <c r="E15" s="99">
        <f t="shared" ref="E15:E21" si="8">C15-H15</f>
        <v>606193</v>
      </c>
      <c r="F15" s="110">
        <f>E15/H15</f>
        <v>8.6613761459631622E-2</v>
      </c>
      <c r="G15" s="82">
        <f>RANK(F15,$F$15:$F$20)</f>
        <v>4</v>
      </c>
      <c r="H15" s="99">
        <v>6998807</v>
      </c>
      <c r="I15" s="110">
        <f t="shared" ref="I15:I21" si="9">H15/$H$21</f>
        <v>0.38960600055433686</v>
      </c>
    </row>
    <row r="16" spans="1:18" hidden="1">
      <c r="A16" s="207" t="s">
        <v>19</v>
      </c>
      <c r="B16" s="207" t="s">
        <v>454</v>
      </c>
      <c r="C16" s="111">
        <f>'Oblast A'!T33+'Oblast B'!T19+'Oblast C'!T17+'Oblast D'!T29+'Oblast E'!T17+'Oblast F'!T13+'Oblast G'!T21</f>
        <v>695000</v>
      </c>
      <c r="D16" s="112">
        <f>C16/E11</f>
        <v>3.8688903749633914E-2</v>
      </c>
      <c r="E16" s="111">
        <f t="shared" si="8"/>
        <v>115000</v>
      </c>
      <c r="F16" s="112">
        <f t="shared" ref="F16:F21" si="10">E16/H16</f>
        <v>0.19827586206896552</v>
      </c>
      <c r="G16" s="123">
        <f t="shared" ref="G16:G20" si="11">RANK(F16,$F$15:$F$20)</f>
        <v>2</v>
      </c>
      <c r="H16" s="111">
        <v>580000</v>
      </c>
      <c r="I16" s="112">
        <f t="shared" si="9"/>
        <v>3.2287142697536221E-2</v>
      </c>
    </row>
    <row r="17" spans="1:9" hidden="1">
      <c r="A17" s="199" t="s">
        <v>20</v>
      </c>
      <c r="B17" s="199" t="s">
        <v>20</v>
      </c>
      <c r="C17" s="113">
        <f>'Oblast A'!U33+'Oblast B'!U19+'Oblast C'!U17+'Oblast D'!U29+'Oblast E'!U17+'Oblast F'!U13+'Oblast G'!U21</f>
        <v>865000</v>
      </c>
      <c r="D17" s="114">
        <f>C17/E11</f>
        <v>4.81523766092566E-2</v>
      </c>
      <c r="E17" s="113">
        <f t="shared" si="8"/>
        <v>125000</v>
      </c>
      <c r="F17" s="114">
        <f t="shared" si="10"/>
        <v>0.16891891891891891</v>
      </c>
      <c r="G17" s="123">
        <f t="shared" si="11"/>
        <v>3</v>
      </c>
      <c r="H17" s="113">
        <v>740000</v>
      </c>
      <c r="I17" s="114">
        <f t="shared" si="9"/>
        <v>4.1193940683063451E-2</v>
      </c>
    </row>
    <row r="18" spans="1:9" hidden="1">
      <c r="A18" s="200" t="s">
        <v>16</v>
      </c>
      <c r="B18" s="200" t="s">
        <v>16</v>
      </c>
      <c r="C18" s="115">
        <f>'Oblast A'!Q33+'Oblast B'!Q19+'Oblast C'!Q17+'Oblast D'!Q29+'Oblast E'!Q17+'Oblast F'!Q13+'Oblast G'!Q21</f>
        <v>3125000</v>
      </c>
      <c r="D18" s="116">
        <f>C18/E11</f>
        <v>0.17396089815482876</v>
      </c>
      <c r="E18" s="115">
        <f t="shared" si="8"/>
        <v>-138000</v>
      </c>
      <c r="F18" s="116">
        <f t="shared" si="10"/>
        <v>-4.2292368985596074E-2</v>
      </c>
      <c r="G18" s="82">
        <f t="shared" si="11"/>
        <v>5</v>
      </c>
      <c r="H18" s="115">
        <v>3263000</v>
      </c>
      <c r="I18" s="116">
        <f t="shared" si="9"/>
        <v>0.18164301141734601</v>
      </c>
    </row>
    <row r="19" spans="1:9" hidden="1">
      <c r="A19" s="201" t="s">
        <v>17</v>
      </c>
      <c r="B19" s="201" t="s">
        <v>17</v>
      </c>
      <c r="C19" s="119">
        <f>'Oblast A'!R33+'Oblast B'!R19+'Oblast C'!R17+'Oblast D'!R29+'Oblast E'!R17+'Oblast F'!R13+'Oblast G'!R21</f>
        <v>2015000</v>
      </c>
      <c r="D19" s="120">
        <f>C19/E11</f>
        <v>0.11216998713023359</v>
      </c>
      <c r="E19" s="119">
        <f t="shared" si="8"/>
        <v>-1847000</v>
      </c>
      <c r="F19" s="120">
        <f t="shared" si="10"/>
        <v>-0.47824961160020713</v>
      </c>
      <c r="G19" s="82">
        <f t="shared" si="11"/>
        <v>6</v>
      </c>
      <c r="H19" s="117">
        <v>3862000</v>
      </c>
      <c r="I19" s="118">
        <f t="shared" si="9"/>
        <v>0.21498783637566357</v>
      </c>
    </row>
    <row r="20" spans="1:9" hidden="1">
      <c r="A20" s="202" t="s">
        <v>18</v>
      </c>
      <c r="B20" s="202" t="s">
        <v>18</v>
      </c>
      <c r="C20" s="117">
        <f>'Oblast A'!S33+'Oblast B'!S19+'Oblast C'!S17+'Oblast D'!S29+'Oblast E'!S17+'Oblast F'!S13+'Oblast G'!S21</f>
        <v>3658807</v>
      </c>
      <c r="D20" s="118">
        <f>C20/E11</f>
        <v>0.20367659260645585</v>
      </c>
      <c r="E20" s="117">
        <f t="shared" si="8"/>
        <v>1138807</v>
      </c>
      <c r="F20" s="118">
        <f t="shared" si="10"/>
        <v>0.45190753968253966</v>
      </c>
      <c r="G20" s="183">
        <f t="shared" si="11"/>
        <v>1</v>
      </c>
      <c r="H20" s="117">
        <v>2520000</v>
      </c>
      <c r="I20" s="118">
        <f t="shared" si="9"/>
        <v>0.14028206827205392</v>
      </c>
    </row>
    <row r="21" spans="1:9" hidden="1">
      <c r="A21" s="203" t="s">
        <v>140</v>
      </c>
      <c r="B21" s="203" t="s">
        <v>455</v>
      </c>
      <c r="C21" s="121">
        <f>SUM(C15:C20)</f>
        <v>17963807</v>
      </c>
      <c r="D21" s="122">
        <f>SUM(D15:D20)</f>
        <v>1</v>
      </c>
      <c r="E21" s="121">
        <f t="shared" si="8"/>
        <v>0</v>
      </c>
      <c r="F21" s="122">
        <f t="shared" si="10"/>
        <v>0</v>
      </c>
      <c r="H21" s="151">
        <f>SUM(H15:H20)</f>
        <v>17963807</v>
      </c>
      <c r="I21" s="152">
        <f t="shared" si="9"/>
        <v>1</v>
      </c>
    </row>
    <row r="22" spans="1:9">
      <c r="C22" s="81"/>
      <c r="G22" s="153"/>
    </row>
    <row r="23" spans="1:9">
      <c r="C23" s="84"/>
    </row>
  </sheetData>
  <sheetProtection password="D066" sheet="1" objects="1" scenarios="1"/>
  <mergeCells count="17">
    <mergeCell ref="N4:N5"/>
    <mergeCell ref="O4:O5"/>
    <mergeCell ref="P4:P5"/>
    <mergeCell ref="R4:R5"/>
    <mergeCell ref="Q4:Q5"/>
    <mergeCell ref="A20:B20"/>
    <mergeCell ref="A21:B21"/>
    <mergeCell ref="A12:B12"/>
    <mergeCell ref="A11:B11"/>
    <mergeCell ref="A14:B14"/>
    <mergeCell ref="A15:B15"/>
    <mergeCell ref="A16:B16"/>
    <mergeCell ref="G3:I3"/>
    <mergeCell ref="L3:M3"/>
    <mergeCell ref="A17:B17"/>
    <mergeCell ref="A18:B18"/>
    <mergeCell ref="A19:B19"/>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43"/>
  <sheetViews>
    <sheetView showGridLines="0" zoomScale="70" zoomScaleNormal="70" workbookViewId="0">
      <pane xSplit="5" topLeftCell="F1" activePane="topRight" state="frozen"/>
      <selection sqref="A1:XFD1048576"/>
      <selection pane="topRight"/>
    </sheetView>
  </sheetViews>
  <sheetFormatPr defaultColWidth="8.6640625" defaultRowHeight="18"/>
  <cols>
    <col min="1" max="1" width="19.33203125" style="6" customWidth="1"/>
    <col min="2" max="2" width="64.1640625" style="6" customWidth="1"/>
    <col min="3" max="18" width="20.75" style="6" customWidth="1"/>
    <col min="19" max="19" width="17.1640625" style="6" customWidth="1"/>
    <col min="20" max="20" width="20.1640625" style="6" customWidth="1"/>
    <col min="21" max="21" width="20.33203125" style="6" customWidth="1"/>
    <col min="22" max="16384" width="8.6640625" style="6"/>
  </cols>
  <sheetData>
    <row r="1" spans="1:21" s="59" customFormat="1" ht="36">
      <c r="B1" s="168" t="s">
        <v>456</v>
      </c>
      <c r="C1" s="15" t="s">
        <v>457</v>
      </c>
      <c r="D1" s="15" t="s">
        <v>458</v>
      </c>
      <c r="E1" s="15" t="s">
        <v>459</v>
      </c>
      <c r="F1" s="15" t="s">
        <v>460</v>
      </c>
      <c r="G1" s="15" t="s">
        <v>461</v>
      </c>
      <c r="H1" s="15" t="s">
        <v>462</v>
      </c>
      <c r="I1" s="15" t="s">
        <v>463</v>
      </c>
      <c r="J1" s="15" t="s">
        <v>464</v>
      </c>
    </row>
    <row r="2" spans="1:21">
      <c r="A2" s="212"/>
      <c r="B2" s="20" t="s">
        <v>422</v>
      </c>
      <c r="C2" s="159">
        <v>1</v>
      </c>
      <c r="D2" s="160">
        <v>0.2</v>
      </c>
      <c r="E2" s="160">
        <v>0.15</v>
      </c>
      <c r="F2" s="160">
        <v>0.1</v>
      </c>
      <c r="G2" s="160">
        <v>0.15</v>
      </c>
      <c r="H2" s="160">
        <v>0.05</v>
      </c>
      <c r="I2" s="160">
        <v>0.2</v>
      </c>
      <c r="J2" s="160">
        <v>0.15</v>
      </c>
      <c r="K2" s="7"/>
      <c r="L2" s="7"/>
      <c r="M2" s="7"/>
      <c r="N2" s="7"/>
      <c r="O2" s="7"/>
      <c r="P2" s="7"/>
      <c r="Q2" s="7"/>
      <c r="R2" s="7"/>
      <c r="S2" s="7"/>
      <c r="T2" s="7"/>
    </row>
    <row r="3" spans="1:21">
      <c r="A3" s="213"/>
      <c r="B3" s="163" t="s">
        <v>465</v>
      </c>
      <c r="C3" s="164">
        <v>17963807</v>
      </c>
      <c r="D3" s="164">
        <f>D2*C3</f>
        <v>3592761.4000000004</v>
      </c>
      <c r="E3" s="164">
        <f>E2*C3</f>
        <v>2694571.05</v>
      </c>
      <c r="F3" s="164">
        <f>F2*C3</f>
        <v>1796380.7000000002</v>
      </c>
      <c r="G3" s="164">
        <f>G2*C3</f>
        <v>2694571.05</v>
      </c>
      <c r="H3" s="164">
        <f>H2*C3</f>
        <v>898190.35000000009</v>
      </c>
      <c r="I3" s="164">
        <f>I2*C3</f>
        <v>3592761.4000000004</v>
      </c>
      <c r="J3" s="164">
        <f>J2*C3</f>
        <v>2694571.05</v>
      </c>
      <c r="T3" s="8"/>
      <c r="U3" s="8"/>
    </row>
    <row r="4" spans="1:21">
      <c r="A4" s="213"/>
      <c r="B4" s="20" t="s">
        <v>466</v>
      </c>
      <c r="C4" s="161">
        <f>C3*0.05</f>
        <v>898190.35000000009</v>
      </c>
      <c r="D4" s="162"/>
      <c r="E4" s="162"/>
      <c r="F4" s="162"/>
      <c r="G4" s="162"/>
      <c r="H4" s="162"/>
      <c r="I4" s="162"/>
      <c r="J4" s="162"/>
      <c r="K4" s="7"/>
      <c r="L4" s="7"/>
      <c r="M4" s="7"/>
      <c r="N4" s="7"/>
      <c r="O4" s="7"/>
      <c r="P4" s="7"/>
      <c r="Q4" s="7"/>
      <c r="R4" s="7"/>
      <c r="S4" s="7"/>
    </row>
    <row r="5" spans="1:21">
      <c r="A5" s="213"/>
      <c r="B5" s="163" t="s">
        <v>467</v>
      </c>
      <c r="C5" s="165"/>
      <c r="D5" s="166"/>
      <c r="E5" s="166"/>
      <c r="F5" s="166"/>
      <c r="G5" s="166"/>
      <c r="H5" s="166"/>
      <c r="I5" s="166"/>
      <c r="J5" s="166"/>
      <c r="R5" s="8"/>
    </row>
    <row r="6" spans="1:21">
      <c r="R6" s="8"/>
    </row>
    <row r="7" spans="1:21">
      <c r="A7" s="192" t="s">
        <v>3</v>
      </c>
      <c r="B7" s="192" t="s">
        <v>6</v>
      </c>
      <c r="C7" s="188" t="s">
        <v>7</v>
      </c>
      <c r="D7" s="188" t="s">
        <v>468</v>
      </c>
      <c r="E7" s="188" t="s">
        <v>9</v>
      </c>
      <c r="F7" s="214" t="s">
        <v>469</v>
      </c>
      <c r="G7" s="214"/>
      <c r="H7" s="214"/>
      <c r="I7" s="214"/>
      <c r="J7" s="214"/>
      <c r="K7" s="214"/>
      <c r="L7" s="214" t="s">
        <v>470</v>
      </c>
      <c r="M7" s="214"/>
      <c r="N7" s="214"/>
      <c r="O7" s="214"/>
      <c r="P7" s="214"/>
      <c r="Q7" s="214"/>
      <c r="R7" s="15" t="s">
        <v>139</v>
      </c>
    </row>
    <row r="8" spans="1:21">
      <c r="A8" s="192"/>
      <c r="B8" s="192"/>
      <c r="C8" s="188"/>
      <c r="D8" s="188"/>
      <c r="E8" s="188"/>
      <c r="F8" s="5" t="s">
        <v>15</v>
      </c>
      <c r="G8" s="5" t="s">
        <v>16</v>
      </c>
      <c r="H8" s="5" t="s">
        <v>17</v>
      </c>
      <c r="I8" s="5" t="s">
        <v>18</v>
      </c>
      <c r="J8" s="5" t="s">
        <v>19</v>
      </c>
      <c r="K8" s="5" t="s">
        <v>20</v>
      </c>
      <c r="L8" s="5" t="s">
        <v>15</v>
      </c>
      <c r="M8" s="5" t="s">
        <v>16</v>
      </c>
      <c r="N8" s="5" t="s">
        <v>17</v>
      </c>
      <c r="O8" s="5" t="s">
        <v>18</v>
      </c>
      <c r="P8" s="5" t="str">
        <f>J8</f>
        <v>MÚ</v>
      </c>
      <c r="Q8" s="5" t="s">
        <v>20</v>
      </c>
      <c r="R8" s="15"/>
    </row>
    <row r="9" spans="1:21">
      <c r="A9" s="20" t="s">
        <v>23</v>
      </c>
      <c r="B9" s="154" t="s">
        <v>471</v>
      </c>
      <c r="C9" s="155"/>
      <c r="D9" s="156"/>
      <c r="E9" s="155"/>
      <c r="F9" s="20"/>
      <c r="G9" s="20"/>
      <c r="H9" s="20"/>
      <c r="I9" s="20"/>
      <c r="J9" s="20"/>
      <c r="K9" s="20"/>
      <c r="L9" s="20"/>
      <c r="M9" s="20"/>
      <c r="N9" s="20"/>
      <c r="O9" s="20"/>
      <c r="P9" s="20"/>
      <c r="Q9" s="20"/>
      <c r="R9" s="20">
        <v>1</v>
      </c>
    </row>
    <row r="10" spans="1:21">
      <c r="A10" s="163" t="s">
        <v>23</v>
      </c>
      <c r="B10" s="154" t="s">
        <v>37</v>
      </c>
      <c r="C10" s="167"/>
      <c r="D10" s="167"/>
      <c r="E10" s="167"/>
      <c r="F10" s="163"/>
      <c r="G10" s="163"/>
      <c r="H10" s="163"/>
      <c r="I10" s="163"/>
      <c r="J10" s="163"/>
      <c r="K10" s="163"/>
      <c r="L10" s="163"/>
      <c r="M10" s="163"/>
      <c r="N10" s="163"/>
      <c r="O10" s="163"/>
      <c r="P10" s="163"/>
      <c r="Q10" s="163"/>
      <c r="R10" s="163">
        <v>1</v>
      </c>
    </row>
    <row r="11" spans="1:21">
      <c r="A11" s="20" t="s">
        <v>23</v>
      </c>
      <c r="B11" s="154" t="s">
        <v>41</v>
      </c>
      <c r="C11" s="155"/>
      <c r="D11" s="156"/>
      <c r="E11" s="155"/>
      <c r="F11" s="20"/>
      <c r="G11" s="20"/>
      <c r="H11" s="20"/>
      <c r="I11" s="20"/>
      <c r="J11" s="20"/>
      <c r="K11" s="20"/>
      <c r="L11" s="20"/>
      <c r="M11" s="20"/>
      <c r="N11" s="20"/>
      <c r="O11" s="20"/>
      <c r="P11" s="20"/>
      <c r="Q11" s="20"/>
      <c r="R11" s="20">
        <v>1</v>
      </c>
    </row>
    <row r="12" spans="1:21">
      <c r="A12" s="163" t="s">
        <v>23</v>
      </c>
      <c r="B12" s="154" t="s">
        <v>34</v>
      </c>
      <c r="C12" s="167"/>
      <c r="D12" s="167"/>
      <c r="E12" s="167"/>
      <c r="F12" s="163"/>
      <c r="G12" s="163"/>
      <c r="H12" s="163"/>
      <c r="I12" s="163"/>
      <c r="J12" s="163"/>
      <c r="K12" s="163"/>
      <c r="L12" s="163"/>
      <c r="M12" s="163"/>
      <c r="N12" s="163"/>
      <c r="O12" s="163"/>
      <c r="P12" s="163"/>
      <c r="Q12" s="163"/>
      <c r="R12" s="163">
        <v>1</v>
      </c>
    </row>
    <row r="13" spans="1:21">
      <c r="A13" s="20" t="s">
        <v>50</v>
      </c>
      <c r="B13" s="20" t="s">
        <v>472</v>
      </c>
      <c r="C13" s="155"/>
      <c r="D13" s="156"/>
      <c r="E13" s="155"/>
      <c r="F13" s="20"/>
      <c r="G13" s="20"/>
      <c r="H13" s="20"/>
      <c r="I13" s="20"/>
      <c r="J13" s="20"/>
      <c r="K13" s="20"/>
      <c r="L13" s="20"/>
      <c r="M13" s="20"/>
      <c r="N13" s="20"/>
      <c r="O13" s="20"/>
      <c r="P13" s="20"/>
      <c r="Q13" s="20"/>
      <c r="R13" s="20"/>
    </row>
    <row r="14" spans="1:21" ht="15" customHeight="1">
      <c r="A14" s="163" t="s">
        <v>56</v>
      </c>
      <c r="B14" s="163" t="s">
        <v>63</v>
      </c>
      <c r="C14" s="167"/>
      <c r="D14" s="167"/>
      <c r="E14" s="167"/>
      <c r="F14" s="163"/>
      <c r="G14" s="163"/>
      <c r="H14" s="163"/>
      <c r="I14" s="163"/>
      <c r="J14" s="163"/>
      <c r="K14" s="163"/>
      <c r="L14" s="163"/>
      <c r="M14" s="163"/>
      <c r="N14" s="163"/>
      <c r="O14" s="163"/>
      <c r="P14" s="163"/>
      <c r="Q14" s="163"/>
      <c r="R14" s="163"/>
    </row>
    <row r="15" spans="1:21" ht="15" customHeight="1">
      <c r="A15" s="20" t="s">
        <v>56</v>
      </c>
      <c r="B15" s="20" t="s">
        <v>60</v>
      </c>
      <c r="C15" s="155"/>
      <c r="D15" s="156"/>
      <c r="E15" s="155"/>
      <c r="F15" s="20"/>
      <c r="G15" s="20"/>
      <c r="H15" s="20"/>
      <c r="I15" s="20"/>
      <c r="J15" s="20"/>
      <c r="K15" s="20"/>
      <c r="L15" s="20"/>
      <c r="M15" s="20"/>
      <c r="N15" s="20"/>
      <c r="O15" s="20"/>
      <c r="P15" s="20"/>
      <c r="Q15" s="20"/>
      <c r="R15" s="20"/>
    </row>
    <row r="16" spans="1:21">
      <c r="A16" s="163" t="s">
        <v>56</v>
      </c>
      <c r="B16" s="163" t="s">
        <v>66</v>
      </c>
      <c r="C16" s="167"/>
      <c r="D16" s="167"/>
      <c r="E16" s="167"/>
      <c r="F16" s="163"/>
      <c r="G16" s="163"/>
      <c r="H16" s="163"/>
      <c r="I16" s="163"/>
      <c r="J16" s="163"/>
      <c r="K16" s="163"/>
      <c r="L16" s="163"/>
      <c r="M16" s="163"/>
      <c r="N16" s="163"/>
      <c r="O16" s="163"/>
      <c r="P16" s="163"/>
      <c r="Q16" s="163"/>
      <c r="R16" s="163"/>
    </row>
    <row r="17" spans="1:18">
      <c r="A17" s="20" t="s">
        <v>56</v>
      </c>
      <c r="B17" s="20" t="s">
        <v>473</v>
      </c>
      <c r="C17" s="155"/>
      <c r="D17" s="156"/>
      <c r="E17" s="155"/>
      <c r="F17" s="20"/>
      <c r="G17" s="20"/>
      <c r="H17" s="20"/>
      <c r="I17" s="20"/>
      <c r="J17" s="20"/>
      <c r="K17" s="20"/>
      <c r="L17" s="20"/>
      <c r="M17" s="20"/>
      <c r="N17" s="20"/>
      <c r="O17" s="20"/>
      <c r="P17" s="20"/>
      <c r="Q17" s="20"/>
      <c r="R17" s="20"/>
    </row>
    <row r="18" spans="1:18">
      <c r="A18" s="163" t="s">
        <v>56</v>
      </c>
      <c r="B18" s="154" t="s">
        <v>71</v>
      </c>
      <c r="C18" s="167"/>
      <c r="D18" s="167"/>
      <c r="E18" s="167"/>
      <c r="F18" s="163"/>
      <c r="G18" s="163"/>
      <c r="H18" s="163"/>
      <c r="I18" s="163"/>
      <c r="J18" s="163"/>
      <c r="K18" s="163"/>
      <c r="L18" s="163"/>
      <c r="M18" s="163"/>
      <c r="N18" s="163"/>
      <c r="O18" s="163"/>
      <c r="P18" s="163"/>
      <c r="Q18" s="163"/>
      <c r="R18" s="163">
        <v>1</v>
      </c>
    </row>
    <row r="19" spans="1:18">
      <c r="A19" s="20" t="s">
        <v>76</v>
      </c>
      <c r="B19" s="154" t="s">
        <v>474</v>
      </c>
      <c r="C19" s="155"/>
      <c r="D19" s="156"/>
      <c r="E19" s="155"/>
      <c r="F19" s="20"/>
      <c r="G19" s="20"/>
      <c r="H19" s="20"/>
      <c r="I19" s="20"/>
      <c r="J19" s="20"/>
      <c r="K19" s="20"/>
      <c r="L19" s="20"/>
      <c r="M19" s="20"/>
      <c r="N19" s="20"/>
      <c r="O19" s="20"/>
      <c r="P19" s="20"/>
      <c r="Q19" s="20"/>
      <c r="R19" s="20">
        <v>1</v>
      </c>
    </row>
    <row r="20" spans="1:18">
      <c r="A20" s="163" t="s">
        <v>76</v>
      </c>
      <c r="B20" s="154" t="s">
        <v>475</v>
      </c>
      <c r="C20" s="167"/>
      <c r="D20" s="167"/>
      <c r="E20" s="167"/>
      <c r="F20" s="163"/>
      <c r="G20" s="163"/>
      <c r="H20" s="163"/>
      <c r="I20" s="163"/>
      <c r="J20" s="163"/>
      <c r="K20" s="163"/>
      <c r="L20" s="163"/>
      <c r="M20" s="163"/>
      <c r="N20" s="163"/>
      <c r="O20" s="163"/>
      <c r="P20" s="163"/>
      <c r="Q20" s="163"/>
      <c r="R20" s="163">
        <v>1</v>
      </c>
    </row>
    <row r="21" spans="1:18">
      <c r="A21" s="20" t="s">
        <v>76</v>
      </c>
      <c r="B21" s="157" t="s">
        <v>476</v>
      </c>
      <c r="C21" s="155"/>
      <c r="D21" s="156"/>
      <c r="E21" s="155"/>
      <c r="F21" s="20"/>
      <c r="G21" s="20"/>
      <c r="H21" s="20"/>
      <c r="I21" s="20"/>
      <c r="J21" s="20"/>
      <c r="K21" s="20"/>
      <c r="L21" s="20"/>
      <c r="M21" s="20"/>
      <c r="N21" s="20"/>
      <c r="O21" s="20"/>
      <c r="P21" s="20"/>
      <c r="Q21" s="20"/>
      <c r="R21" s="20">
        <v>1</v>
      </c>
    </row>
    <row r="22" spans="1:18">
      <c r="A22" s="163" t="s">
        <v>76</v>
      </c>
      <c r="B22" s="154" t="s">
        <v>477</v>
      </c>
      <c r="C22" s="167"/>
      <c r="D22" s="167"/>
      <c r="E22" s="167"/>
      <c r="F22" s="163"/>
      <c r="G22" s="163"/>
      <c r="H22" s="163"/>
      <c r="I22" s="163"/>
      <c r="J22" s="163"/>
      <c r="K22" s="163"/>
      <c r="L22" s="163"/>
      <c r="M22" s="163"/>
      <c r="N22" s="163"/>
      <c r="O22" s="163"/>
      <c r="P22" s="163"/>
      <c r="Q22" s="163"/>
      <c r="R22" s="163">
        <v>1</v>
      </c>
    </row>
    <row r="23" spans="1:18">
      <c r="A23" s="20" t="s">
        <v>76</v>
      </c>
      <c r="B23" s="154" t="s">
        <v>478</v>
      </c>
      <c r="C23" s="155"/>
      <c r="D23" s="156"/>
      <c r="E23" s="155"/>
      <c r="F23" s="20"/>
      <c r="G23" s="20"/>
      <c r="H23" s="20"/>
      <c r="I23" s="20"/>
      <c r="J23" s="20"/>
      <c r="K23" s="20"/>
      <c r="L23" s="20"/>
      <c r="M23" s="20"/>
      <c r="N23" s="20"/>
      <c r="O23" s="20"/>
      <c r="P23" s="20"/>
      <c r="Q23" s="20"/>
      <c r="R23" s="20">
        <v>1</v>
      </c>
    </row>
    <row r="24" spans="1:18">
      <c r="A24" s="163" t="s">
        <v>76</v>
      </c>
      <c r="B24" s="154" t="s">
        <v>479</v>
      </c>
      <c r="C24" s="167"/>
      <c r="D24" s="167"/>
      <c r="E24" s="167"/>
      <c r="F24" s="163"/>
      <c r="G24" s="163"/>
      <c r="H24" s="163"/>
      <c r="I24" s="163"/>
      <c r="J24" s="163"/>
      <c r="K24" s="163"/>
      <c r="L24" s="163"/>
      <c r="M24" s="163"/>
      <c r="N24" s="163"/>
      <c r="O24" s="163"/>
      <c r="P24" s="163"/>
      <c r="Q24" s="163"/>
      <c r="R24" s="163">
        <v>1</v>
      </c>
    </row>
    <row r="25" spans="1:18">
      <c r="A25" s="20" t="s">
        <v>76</v>
      </c>
      <c r="B25" s="154" t="s">
        <v>480</v>
      </c>
      <c r="C25" s="155"/>
      <c r="D25" s="156"/>
      <c r="E25" s="155"/>
      <c r="F25" s="20"/>
      <c r="G25" s="20"/>
      <c r="H25" s="20"/>
      <c r="I25" s="20"/>
      <c r="J25" s="20"/>
      <c r="K25" s="20"/>
      <c r="L25" s="20"/>
      <c r="M25" s="20"/>
      <c r="N25" s="20"/>
      <c r="O25" s="20"/>
      <c r="P25" s="20"/>
      <c r="Q25" s="20"/>
      <c r="R25" s="20" t="s">
        <v>481</v>
      </c>
    </row>
    <row r="26" spans="1:18">
      <c r="A26" s="163" t="s">
        <v>89</v>
      </c>
      <c r="B26" s="154" t="s">
        <v>482</v>
      </c>
      <c r="C26" s="167"/>
      <c r="D26" s="167"/>
      <c r="E26" s="167"/>
      <c r="F26" s="163"/>
      <c r="G26" s="163"/>
      <c r="H26" s="163"/>
      <c r="I26" s="163"/>
      <c r="J26" s="163"/>
      <c r="K26" s="163"/>
      <c r="L26" s="163"/>
      <c r="M26" s="163"/>
      <c r="N26" s="163"/>
      <c r="O26" s="163"/>
      <c r="P26" s="163"/>
      <c r="Q26" s="163"/>
      <c r="R26" s="163">
        <v>3</v>
      </c>
    </row>
    <row r="27" spans="1:18">
      <c r="A27" s="20" t="s">
        <v>89</v>
      </c>
      <c r="B27" s="20" t="s">
        <v>483</v>
      </c>
      <c r="C27" s="155"/>
      <c r="D27" s="156"/>
      <c r="E27" s="155"/>
      <c r="F27" s="20"/>
      <c r="G27" s="20"/>
      <c r="H27" s="20"/>
      <c r="I27" s="20"/>
      <c r="J27" s="20"/>
      <c r="K27" s="20"/>
      <c r="L27" s="20"/>
      <c r="M27" s="20"/>
      <c r="N27" s="20"/>
      <c r="O27" s="20"/>
      <c r="P27" s="20"/>
      <c r="Q27" s="20"/>
      <c r="R27" s="20"/>
    </row>
    <row r="28" spans="1:18">
      <c r="A28" s="163" t="s">
        <v>89</v>
      </c>
      <c r="B28" s="157" t="s">
        <v>93</v>
      </c>
      <c r="C28" s="167"/>
      <c r="D28" s="167"/>
      <c r="E28" s="167"/>
      <c r="F28" s="163"/>
      <c r="G28" s="163"/>
      <c r="H28" s="163"/>
      <c r="I28" s="163"/>
      <c r="J28" s="163"/>
      <c r="K28" s="163"/>
      <c r="L28" s="163"/>
      <c r="M28" s="163"/>
      <c r="N28" s="163"/>
      <c r="O28" s="163"/>
      <c r="P28" s="163"/>
      <c r="Q28" s="163"/>
      <c r="R28" s="163" t="s">
        <v>484</v>
      </c>
    </row>
    <row r="29" spans="1:18">
      <c r="A29" s="20" t="s">
        <v>98</v>
      </c>
      <c r="B29" s="154" t="s">
        <v>485</v>
      </c>
      <c r="C29" s="155"/>
      <c r="D29" s="156"/>
      <c r="E29" s="155"/>
      <c r="F29" s="20"/>
      <c r="G29" s="20"/>
      <c r="H29" s="20"/>
      <c r="I29" s="20"/>
      <c r="J29" s="20"/>
      <c r="K29" s="20"/>
      <c r="L29" s="20"/>
      <c r="M29" s="20"/>
      <c r="N29" s="20"/>
      <c r="O29" s="20"/>
      <c r="P29" s="20"/>
      <c r="Q29" s="20"/>
      <c r="R29" s="20">
        <v>1</v>
      </c>
    </row>
    <row r="30" spans="1:18">
      <c r="A30" s="163" t="s">
        <v>98</v>
      </c>
      <c r="B30" s="154" t="s">
        <v>101</v>
      </c>
      <c r="C30" s="167"/>
      <c r="D30" s="167"/>
      <c r="E30" s="167"/>
      <c r="F30" s="163"/>
      <c r="G30" s="163"/>
      <c r="H30" s="163"/>
      <c r="I30" s="163"/>
      <c r="J30" s="163"/>
      <c r="K30" s="163"/>
      <c r="L30" s="163"/>
      <c r="M30" s="163"/>
      <c r="N30" s="163"/>
      <c r="O30" s="163"/>
      <c r="P30" s="163"/>
      <c r="Q30" s="163"/>
      <c r="R30" s="163">
        <v>1</v>
      </c>
    </row>
    <row r="31" spans="1:18">
      <c r="A31" s="20" t="s">
        <v>98</v>
      </c>
      <c r="B31" s="20" t="s">
        <v>486</v>
      </c>
      <c r="C31" s="155"/>
      <c r="D31" s="156"/>
      <c r="E31" s="155"/>
      <c r="F31" s="20"/>
      <c r="G31" s="20"/>
      <c r="H31" s="20"/>
      <c r="I31" s="20"/>
      <c r="J31" s="20"/>
      <c r="K31" s="20"/>
      <c r="L31" s="20"/>
      <c r="M31" s="20"/>
      <c r="N31" s="20"/>
      <c r="O31" s="20"/>
      <c r="P31" s="20"/>
      <c r="Q31" s="20"/>
      <c r="R31" s="20"/>
    </row>
    <row r="32" spans="1:18">
      <c r="A32" s="163" t="s">
        <v>98</v>
      </c>
      <c r="B32" s="163" t="s">
        <v>487</v>
      </c>
      <c r="C32" s="167"/>
      <c r="D32" s="167"/>
      <c r="E32" s="167"/>
      <c r="F32" s="163"/>
      <c r="G32" s="163"/>
      <c r="H32" s="163"/>
      <c r="I32" s="163"/>
      <c r="J32" s="163"/>
      <c r="K32" s="163"/>
      <c r="L32" s="163"/>
      <c r="M32" s="163"/>
      <c r="N32" s="163"/>
      <c r="O32" s="163"/>
      <c r="P32" s="163"/>
      <c r="Q32" s="163"/>
      <c r="R32" s="163"/>
    </row>
    <row r="33" spans="1:18">
      <c r="A33" s="20" t="s">
        <v>107</v>
      </c>
      <c r="B33" s="154" t="s">
        <v>488</v>
      </c>
      <c r="C33" s="155"/>
      <c r="D33" s="156"/>
      <c r="E33" s="155"/>
      <c r="F33" s="20"/>
      <c r="G33" s="20"/>
      <c r="H33" s="20"/>
      <c r="I33" s="20"/>
      <c r="J33" s="20"/>
      <c r="K33" s="20"/>
      <c r="L33" s="20"/>
      <c r="M33" s="20"/>
      <c r="N33" s="20"/>
      <c r="O33" s="20"/>
      <c r="P33" s="20"/>
      <c r="Q33" s="20"/>
      <c r="R33" s="20">
        <v>2</v>
      </c>
    </row>
    <row r="34" spans="1:18">
      <c r="A34" s="163" t="s">
        <v>107</v>
      </c>
      <c r="B34" s="163" t="s">
        <v>489</v>
      </c>
      <c r="C34" s="167"/>
      <c r="D34" s="167"/>
      <c r="E34" s="167"/>
      <c r="F34" s="163"/>
      <c r="G34" s="163"/>
      <c r="H34" s="163"/>
      <c r="I34" s="163"/>
      <c r="J34" s="163"/>
      <c r="K34" s="163"/>
      <c r="L34" s="163"/>
      <c r="M34" s="163"/>
      <c r="N34" s="163"/>
      <c r="O34" s="163"/>
      <c r="P34" s="163"/>
      <c r="Q34" s="163"/>
      <c r="R34" s="163"/>
    </row>
    <row r="35" spans="1:18">
      <c r="A35" s="20" t="s">
        <v>107</v>
      </c>
      <c r="B35" s="20" t="s">
        <v>490</v>
      </c>
      <c r="C35" s="155"/>
      <c r="D35" s="156"/>
      <c r="E35" s="155"/>
      <c r="F35" s="20"/>
      <c r="G35" s="20"/>
      <c r="H35" s="20"/>
      <c r="I35" s="20"/>
      <c r="J35" s="20"/>
      <c r="K35" s="20"/>
      <c r="L35" s="20"/>
      <c r="M35" s="20"/>
      <c r="N35" s="20"/>
      <c r="O35" s="20"/>
      <c r="P35" s="20"/>
      <c r="Q35" s="20"/>
      <c r="R35" s="20"/>
    </row>
    <row r="36" spans="1:18">
      <c r="A36" s="163" t="s">
        <v>107</v>
      </c>
      <c r="B36" s="154" t="s">
        <v>491</v>
      </c>
      <c r="C36" s="167"/>
      <c r="D36" s="167"/>
      <c r="E36" s="167"/>
      <c r="F36" s="163"/>
      <c r="G36" s="163"/>
      <c r="H36" s="163"/>
      <c r="I36" s="163"/>
      <c r="J36" s="163"/>
      <c r="K36" s="163"/>
      <c r="L36" s="163"/>
      <c r="M36" s="163"/>
      <c r="N36" s="163"/>
      <c r="O36" s="163"/>
      <c r="P36" s="163"/>
      <c r="Q36" s="163"/>
      <c r="R36" s="163">
        <v>2</v>
      </c>
    </row>
    <row r="37" spans="1:18">
      <c r="A37" s="20" t="s">
        <v>107</v>
      </c>
      <c r="B37" s="154" t="s">
        <v>116</v>
      </c>
      <c r="C37" s="155"/>
      <c r="D37" s="156"/>
      <c r="E37" s="155"/>
      <c r="F37" s="20"/>
      <c r="G37" s="20"/>
      <c r="H37" s="20"/>
      <c r="I37" s="20"/>
      <c r="J37" s="20"/>
      <c r="K37" s="20"/>
      <c r="L37" s="20"/>
      <c r="M37" s="20"/>
      <c r="N37" s="20"/>
      <c r="O37" s="20"/>
      <c r="P37" s="20"/>
      <c r="Q37" s="20"/>
      <c r="R37" s="20">
        <v>2</v>
      </c>
    </row>
    <row r="38" spans="1:18">
      <c r="A38" s="163" t="s">
        <v>118</v>
      </c>
      <c r="B38" s="163" t="s">
        <v>121</v>
      </c>
      <c r="C38" s="167"/>
      <c r="D38" s="167"/>
      <c r="E38" s="167"/>
      <c r="F38" s="163"/>
      <c r="G38" s="163"/>
      <c r="H38" s="163"/>
      <c r="I38" s="163"/>
      <c r="J38" s="163"/>
      <c r="K38" s="163"/>
      <c r="L38" s="163"/>
      <c r="M38" s="163"/>
      <c r="N38" s="163"/>
      <c r="O38" s="163"/>
      <c r="P38" s="163"/>
      <c r="Q38" s="163"/>
      <c r="R38" s="163"/>
    </row>
    <row r="39" spans="1:18">
      <c r="A39" s="20" t="s">
        <v>118</v>
      </c>
      <c r="B39" s="20" t="s">
        <v>123</v>
      </c>
      <c r="C39" s="155"/>
      <c r="D39" s="156"/>
      <c r="E39" s="155"/>
      <c r="F39" s="20"/>
      <c r="G39" s="20"/>
      <c r="H39" s="20"/>
      <c r="I39" s="20"/>
      <c r="J39" s="20"/>
      <c r="K39" s="20"/>
      <c r="L39" s="20"/>
      <c r="M39" s="20"/>
      <c r="N39" s="20"/>
      <c r="O39" s="20"/>
      <c r="P39" s="20"/>
      <c r="Q39" s="20"/>
      <c r="R39" s="20"/>
    </row>
    <row r="40" spans="1:18">
      <c r="A40" s="163" t="s">
        <v>118</v>
      </c>
      <c r="B40" s="154" t="s">
        <v>126</v>
      </c>
      <c r="C40" s="167"/>
      <c r="D40" s="167"/>
      <c r="E40" s="167"/>
      <c r="F40" s="163"/>
      <c r="G40" s="163"/>
      <c r="H40" s="163"/>
      <c r="I40" s="163"/>
      <c r="J40" s="163"/>
      <c r="K40" s="163"/>
      <c r="L40" s="163"/>
      <c r="M40" s="163"/>
      <c r="N40" s="163"/>
      <c r="O40" s="163"/>
      <c r="P40" s="163"/>
      <c r="Q40" s="163"/>
      <c r="R40" s="163">
        <v>2</v>
      </c>
    </row>
    <row r="41" spans="1:18">
      <c r="A41" s="20" t="s">
        <v>118</v>
      </c>
      <c r="B41" s="20" t="s">
        <v>130</v>
      </c>
      <c r="C41" s="155"/>
      <c r="D41" s="156"/>
      <c r="E41" s="155"/>
      <c r="F41" s="20"/>
      <c r="G41" s="20"/>
      <c r="H41" s="20"/>
      <c r="I41" s="20"/>
      <c r="J41" s="20"/>
      <c r="K41" s="20"/>
      <c r="L41" s="20"/>
      <c r="M41" s="20"/>
      <c r="N41" s="20"/>
      <c r="O41" s="20"/>
      <c r="P41" s="20"/>
      <c r="Q41" s="20"/>
      <c r="R41" s="20"/>
    </row>
    <row r="42" spans="1:18">
      <c r="A42" s="163" t="s">
        <v>118</v>
      </c>
      <c r="B42" s="154" t="s">
        <v>133</v>
      </c>
      <c r="C42" s="167"/>
      <c r="D42" s="167"/>
      <c r="E42" s="167"/>
      <c r="F42" s="163"/>
      <c r="G42" s="163"/>
      <c r="H42" s="163"/>
      <c r="I42" s="163"/>
      <c r="J42" s="163"/>
      <c r="K42" s="163"/>
      <c r="L42" s="163"/>
      <c r="M42" s="163"/>
      <c r="N42" s="163"/>
      <c r="O42" s="163"/>
      <c r="P42" s="163"/>
      <c r="Q42" s="163"/>
      <c r="R42" s="163">
        <v>2</v>
      </c>
    </row>
    <row r="43" spans="1:18">
      <c r="A43" s="20" t="s">
        <v>118</v>
      </c>
      <c r="B43" s="154" t="s">
        <v>136</v>
      </c>
      <c r="C43" s="155"/>
      <c r="D43" s="156"/>
      <c r="E43" s="155"/>
      <c r="F43" s="20"/>
      <c r="G43" s="20"/>
      <c r="H43" s="20"/>
      <c r="I43" s="20"/>
      <c r="J43" s="20"/>
      <c r="K43" s="20"/>
      <c r="L43" s="20"/>
      <c r="M43" s="20"/>
      <c r="N43" s="20"/>
      <c r="O43" s="20"/>
      <c r="P43" s="20"/>
      <c r="Q43" s="20"/>
      <c r="R43" s="20">
        <v>1</v>
      </c>
    </row>
    <row r="44" spans="1:18">
      <c r="A44" s="163" t="s">
        <v>156</v>
      </c>
      <c r="B44" s="163" t="s">
        <v>162</v>
      </c>
      <c r="C44" s="167"/>
      <c r="D44" s="167"/>
      <c r="E44" s="167"/>
      <c r="F44" s="163"/>
      <c r="G44" s="163"/>
      <c r="H44" s="163"/>
      <c r="I44" s="163"/>
      <c r="J44" s="163"/>
      <c r="K44" s="163"/>
      <c r="L44" s="163"/>
      <c r="M44" s="163"/>
      <c r="N44" s="163"/>
      <c r="O44" s="163"/>
      <c r="P44" s="163"/>
      <c r="Q44" s="163"/>
      <c r="R44" s="163"/>
    </row>
    <row r="45" spans="1:18">
      <c r="A45" s="20" t="s">
        <v>156</v>
      </c>
      <c r="B45" s="20" t="s">
        <v>492</v>
      </c>
      <c r="C45" s="155"/>
      <c r="D45" s="156"/>
      <c r="E45" s="155"/>
      <c r="F45" s="20"/>
      <c r="G45" s="20"/>
      <c r="H45" s="20"/>
      <c r="I45" s="20"/>
      <c r="J45" s="20"/>
      <c r="K45" s="20"/>
      <c r="L45" s="20"/>
      <c r="M45" s="20"/>
      <c r="N45" s="20"/>
      <c r="O45" s="20"/>
      <c r="P45" s="20"/>
      <c r="Q45" s="20"/>
      <c r="R45" s="20"/>
    </row>
    <row r="46" spans="1:18">
      <c r="A46" s="163" t="s">
        <v>156</v>
      </c>
      <c r="B46" s="163" t="s">
        <v>164</v>
      </c>
      <c r="C46" s="167"/>
      <c r="D46" s="167"/>
      <c r="E46" s="167"/>
      <c r="F46" s="163"/>
      <c r="G46" s="163"/>
      <c r="H46" s="163"/>
      <c r="I46" s="163"/>
      <c r="J46" s="163"/>
      <c r="K46" s="163"/>
      <c r="L46" s="163"/>
      <c r="M46" s="163"/>
      <c r="N46" s="163"/>
      <c r="O46" s="163"/>
      <c r="P46" s="163"/>
      <c r="Q46" s="163"/>
      <c r="R46" s="163"/>
    </row>
    <row r="47" spans="1:18">
      <c r="A47" s="20" t="s">
        <v>156</v>
      </c>
      <c r="B47" s="20" t="s">
        <v>493</v>
      </c>
      <c r="C47" s="155"/>
      <c r="D47" s="156"/>
      <c r="E47" s="155"/>
      <c r="F47" s="20"/>
      <c r="G47" s="20"/>
      <c r="H47" s="20"/>
      <c r="I47" s="20"/>
      <c r="J47" s="20"/>
      <c r="K47" s="20"/>
      <c r="L47" s="20"/>
      <c r="M47" s="20"/>
      <c r="N47" s="20"/>
      <c r="O47" s="20"/>
      <c r="P47" s="20"/>
      <c r="Q47" s="20"/>
      <c r="R47" s="20"/>
    </row>
    <row r="48" spans="1:18">
      <c r="A48" s="163" t="s">
        <v>167</v>
      </c>
      <c r="B48" s="154" t="s">
        <v>494</v>
      </c>
      <c r="C48" s="167"/>
      <c r="D48" s="167"/>
      <c r="E48" s="167"/>
      <c r="F48" s="163"/>
      <c r="G48" s="163"/>
      <c r="H48" s="163"/>
      <c r="I48" s="163"/>
      <c r="J48" s="163"/>
      <c r="K48" s="163"/>
      <c r="L48" s="163"/>
      <c r="M48" s="163"/>
      <c r="N48" s="163"/>
      <c r="O48" s="163"/>
      <c r="P48" s="163"/>
      <c r="Q48" s="163"/>
      <c r="R48" s="163">
        <v>4</v>
      </c>
    </row>
    <row r="49" spans="1:18">
      <c r="A49" s="20" t="s">
        <v>167</v>
      </c>
      <c r="B49" s="154" t="s">
        <v>172</v>
      </c>
      <c r="C49" s="155"/>
      <c r="D49" s="156"/>
      <c r="E49" s="155"/>
      <c r="F49" s="20"/>
      <c r="G49" s="20"/>
      <c r="H49" s="20"/>
      <c r="I49" s="20"/>
      <c r="J49" s="20"/>
      <c r="K49" s="20"/>
      <c r="L49" s="20"/>
      <c r="M49" s="20"/>
      <c r="N49" s="20"/>
      <c r="O49" s="20"/>
      <c r="P49" s="20"/>
      <c r="Q49" s="20"/>
      <c r="R49" s="20">
        <v>4</v>
      </c>
    </row>
    <row r="50" spans="1:18">
      <c r="A50" s="163" t="s">
        <v>173</v>
      </c>
      <c r="B50" s="163" t="s">
        <v>495</v>
      </c>
      <c r="C50" s="167"/>
      <c r="D50" s="167"/>
      <c r="E50" s="167"/>
      <c r="F50" s="163"/>
      <c r="G50" s="163"/>
      <c r="H50" s="163"/>
      <c r="I50" s="163"/>
      <c r="J50" s="163"/>
      <c r="K50" s="163"/>
      <c r="L50" s="163"/>
      <c r="M50" s="163"/>
      <c r="N50" s="163"/>
      <c r="O50" s="163"/>
      <c r="P50" s="163"/>
      <c r="Q50" s="163"/>
      <c r="R50" s="163"/>
    </row>
    <row r="51" spans="1:18">
      <c r="A51" s="20" t="s">
        <v>173</v>
      </c>
      <c r="B51" s="158" t="s">
        <v>496</v>
      </c>
      <c r="C51" s="155"/>
      <c r="D51" s="156"/>
      <c r="E51" s="155"/>
      <c r="F51" s="20"/>
      <c r="G51" s="20"/>
      <c r="H51" s="20"/>
      <c r="I51" s="20"/>
      <c r="J51" s="20"/>
      <c r="K51" s="20"/>
      <c r="L51" s="20"/>
      <c r="M51" s="20"/>
      <c r="N51" s="20"/>
      <c r="O51" s="20"/>
      <c r="P51" s="20"/>
      <c r="Q51" s="20"/>
      <c r="R51" s="20"/>
    </row>
    <row r="52" spans="1:18">
      <c r="A52" s="163" t="s">
        <v>173</v>
      </c>
      <c r="B52" s="154" t="s">
        <v>497</v>
      </c>
      <c r="C52" s="167"/>
      <c r="D52" s="167"/>
      <c r="E52" s="167"/>
      <c r="F52" s="163"/>
      <c r="G52" s="163"/>
      <c r="H52" s="163"/>
      <c r="I52" s="163"/>
      <c r="J52" s="163"/>
      <c r="K52" s="163"/>
      <c r="L52" s="163"/>
      <c r="M52" s="163"/>
      <c r="N52" s="163"/>
      <c r="O52" s="163"/>
      <c r="P52" s="163"/>
      <c r="Q52" s="163"/>
      <c r="R52" s="163">
        <v>3</v>
      </c>
    </row>
    <row r="53" spans="1:18">
      <c r="A53" s="20" t="s">
        <v>173</v>
      </c>
      <c r="B53" s="154" t="s">
        <v>498</v>
      </c>
      <c r="C53" s="155"/>
      <c r="D53" s="156"/>
      <c r="E53" s="155"/>
      <c r="F53" s="20"/>
      <c r="G53" s="20"/>
      <c r="H53" s="20"/>
      <c r="I53" s="20"/>
      <c r="J53" s="20"/>
      <c r="K53" s="20"/>
      <c r="L53" s="20"/>
      <c r="M53" s="20"/>
      <c r="N53" s="20"/>
      <c r="O53" s="20"/>
      <c r="P53" s="20"/>
      <c r="Q53" s="20"/>
      <c r="R53" s="20">
        <v>4</v>
      </c>
    </row>
    <row r="54" spans="1:18">
      <c r="A54" s="163" t="s">
        <v>177</v>
      </c>
      <c r="B54" s="154" t="s">
        <v>499</v>
      </c>
      <c r="C54" s="167"/>
      <c r="D54" s="167"/>
      <c r="E54" s="167"/>
      <c r="F54" s="163"/>
      <c r="G54" s="163"/>
      <c r="H54" s="163"/>
      <c r="I54" s="163"/>
      <c r="J54" s="163"/>
      <c r="K54" s="163"/>
      <c r="L54" s="163"/>
      <c r="M54" s="163"/>
      <c r="N54" s="163"/>
      <c r="O54" s="163"/>
      <c r="P54" s="163"/>
      <c r="Q54" s="163"/>
      <c r="R54" s="163" t="s">
        <v>500</v>
      </c>
    </row>
    <row r="55" spans="1:18">
      <c r="A55" s="20" t="s">
        <v>177</v>
      </c>
      <c r="B55" s="20" t="s">
        <v>501</v>
      </c>
      <c r="C55" s="155"/>
      <c r="D55" s="156"/>
      <c r="E55" s="155"/>
      <c r="F55" s="20"/>
      <c r="G55" s="20"/>
      <c r="H55" s="20"/>
      <c r="I55" s="20"/>
      <c r="J55" s="20"/>
      <c r="K55" s="20"/>
      <c r="L55" s="20"/>
      <c r="M55" s="20"/>
      <c r="N55" s="20"/>
      <c r="O55" s="20"/>
      <c r="P55" s="20"/>
      <c r="Q55" s="20"/>
      <c r="R55" s="20" t="s">
        <v>502</v>
      </c>
    </row>
    <row r="56" spans="1:18">
      <c r="A56" s="163" t="s">
        <v>177</v>
      </c>
      <c r="B56" s="157" t="s">
        <v>503</v>
      </c>
      <c r="C56" s="167"/>
      <c r="D56" s="167"/>
      <c r="E56" s="167"/>
      <c r="F56" s="163"/>
      <c r="G56" s="163"/>
      <c r="H56" s="163"/>
      <c r="I56" s="163"/>
      <c r="J56" s="163"/>
      <c r="K56" s="163"/>
      <c r="L56" s="163"/>
      <c r="M56" s="163"/>
      <c r="N56" s="163"/>
      <c r="O56" s="163"/>
      <c r="P56" s="163"/>
      <c r="Q56" s="163"/>
      <c r="R56" s="163">
        <v>3</v>
      </c>
    </row>
    <row r="57" spans="1:18">
      <c r="A57" s="20" t="s">
        <v>177</v>
      </c>
      <c r="B57" s="157" t="s">
        <v>504</v>
      </c>
      <c r="C57" s="155"/>
      <c r="D57" s="156"/>
      <c r="E57" s="155"/>
      <c r="F57" s="20"/>
      <c r="G57" s="20"/>
      <c r="H57" s="20"/>
      <c r="I57" s="20"/>
      <c r="J57" s="20"/>
      <c r="K57" s="20"/>
      <c r="L57" s="20"/>
      <c r="M57" s="20"/>
      <c r="N57" s="20"/>
      <c r="O57" s="20"/>
      <c r="P57" s="20"/>
      <c r="Q57" s="20"/>
      <c r="R57" s="20">
        <v>3</v>
      </c>
    </row>
    <row r="58" spans="1:18">
      <c r="A58" s="163" t="s">
        <v>177</v>
      </c>
      <c r="B58" s="157" t="s">
        <v>505</v>
      </c>
      <c r="C58" s="167"/>
      <c r="D58" s="167"/>
      <c r="E58" s="167"/>
      <c r="F58" s="163"/>
      <c r="G58" s="163"/>
      <c r="H58" s="163"/>
      <c r="I58" s="163"/>
      <c r="J58" s="163"/>
      <c r="K58" s="163"/>
      <c r="L58" s="163"/>
      <c r="M58" s="163"/>
      <c r="N58" s="163"/>
      <c r="O58" s="163"/>
      <c r="P58" s="163"/>
      <c r="Q58" s="163"/>
      <c r="R58" s="163">
        <v>3</v>
      </c>
    </row>
    <row r="59" spans="1:18">
      <c r="A59" s="20" t="s">
        <v>195</v>
      </c>
      <c r="B59" s="20" t="s">
        <v>203</v>
      </c>
      <c r="C59" s="155"/>
      <c r="D59" s="156"/>
      <c r="E59" s="155"/>
      <c r="F59" s="20"/>
      <c r="G59" s="20"/>
      <c r="H59" s="20"/>
      <c r="I59" s="20"/>
      <c r="J59" s="20"/>
      <c r="K59" s="20"/>
      <c r="L59" s="20"/>
      <c r="M59" s="20"/>
      <c r="N59" s="20"/>
      <c r="O59" s="20"/>
      <c r="P59" s="20"/>
      <c r="Q59" s="20"/>
      <c r="R59" s="20"/>
    </row>
    <row r="60" spans="1:18">
      <c r="A60" s="163" t="s">
        <v>195</v>
      </c>
      <c r="B60" s="154" t="s">
        <v>506</v>
      </c>
      <c r="C60" s="167"/>
      <c r="D60" s="167"/>
      <c r="E60" s="167"/>
      <c r="F60" s="163"/>
      <c r="G60" s="163"/>
      <c r="H60" s="163"/>
      <c r="I60" s="163"/>
      <c r="J60" s="163"/>
      <c r="K60" s="163"/>
      <c r="L60" s="163"/>
      <c r="M60" s="163"/>
      <c r="N60" s="163"/>
      <c r="O60" s="163"/>
      <c r="P60" s="163"/>
      <c r="Q60" s="163"/>
      <c r="R60" s="163">
        <v>1</v>
      </c>
    </row>
    <row r="61" spans="1:18">
      <c r="A61" s="20" t="s">
        <v>195</v>
      </c>
      <c r="B61" s="20" t="s">
        <v>507</v>
      </c>
      <c r="C61" s="155"/>
      <c r="D61" s="156"/>
      <c r="E61" s="155"/>
      <c r="F61" s="20"/>
      <c r="G61" s="20"/>
      <c r="H61" s="20"/>
      <c r="I61" s="20"/>
      <c r="J61" s="20"/>
      <c r="K61" s="20"/>
      <c r="L61" s="20"/>
      <c r="M61" s="20"/>
      <c r="N61" s="20"/>
      <c r="O61" s="20"/>
      <c r="P61" s="20"/>
      <c r="Q61" s="20"/>
      <c r="R61" s="20"/>
    </row>
    <row r="62" spans="1:18">
      <c r="A62" s="163" t="s">
        <v>206</v>
      </c>
      <c r="B62" s="157" t="s">
        <v>508</v>
      </c>
      <c r="C62" s="167"/>
      <c r="D62" s="167"/>
      <c r="E62" s="167"/>
      <c r="F62" s="163"/>
      <c r="G62" s="163"/>
      <c r="H62" s="163"/>
      <c r="I62" s="163"/>
      <c r="J62" s="163"/>
      <c r="K62" s="163"/>
      <c r="L62" s="163"/>
      <c r="M62" s="163"/>
      <c r="N62" s="163"/>
      <c r="O62" s="163"/>
      <c r="P62" s="163"/>
      <c r="Q62" s="163"/>
      <c r="R62" s="163" t="s">
        <v>509</v>
      </c>
    </row>
    <row r="63" spans="1:18">
      <c r="A63" s="20" t="s">
        <v>206</v>
      </c>
      <c r="B63" s="20" t="s">
        <v>510</v>
      </c>
      <c r="C63" s="155"/>
      <c r="D63" s="156"/>
      <c r="E63" s="155"/>
      <c r="F63" s="20"/>
      <c r="G63" s="20"/>
      <c r="H63" s="20"/>
      <c r="I63" s="20"/>
      <c r="J63" s="20"/>
      <c r="K63" s="20"/>
      <c r="L63" s="20"/>
      <c r="M63" s="20"/>
      <c r="N63" s="20"/>
      <c r="O63" s="20"/>
      <c r="P63" s="20"/>
      <c r="Q63" s="20"/>
      <c r="R63" s="20"/>
    </row>
    <row r="64" spans="1:18">
      <c r="A64" s="163" t="s">
        <v>206</v>
      </c>
      <c r="B64" s="157" t="s">
        <v>511</v>
      </c>
      <c r="C64" s="167"/>
      <c r="D64" s="167"/>
      <c r="E64" s="167"/>
      <c r="F64" s="163"/>
      <c r="G64" s="163"/>
      <c r="H64" s="163"/>
      <c r="I64" s="163"/>
      <c r="J64" s="163"/>
      <c r="K64" s="163"/>
      <c r="L64" s="163"/>
      <c r="M64" s="163"/>
      <c r="N64" s="163"/>
      <c r="O64" s="163"/>
      <c r="P64" s="163"/>
      <c r="Q64" s="163"/>
      <c r="R64" s="163" t="s">
        <v>512</v>
      </c>
    </row>
    <row r="65" spans="1:18">
      <c r="A65" s="20" t="s">
        <v>217</v>
      </c>
      <c r="B65" s="154" t="s">
        <v>513</v>
      </c>
      <c r="C65" s="155"/>
      <c r="D65" s="156"/>
      <c r="E65" s="155"/>
      <c r="F65" s="20"/>
      <c r="G65" s="20"/>
      <c r="H65" s="20"/>
      <c r="I65" s="20"/>
      <c r="J65" s="20"/>
      <c r="K65" s="20"/>
      <c r="L65" s="20"/>
      <c r="M65" s="20"/>
      <c r="N65" s="20"/>
      <c r="O65" s="20"/>
      <c r="P65" s="20"/>
      <c r="Q65" s="20"/>
      <c r="R65" s="20">
        <v>2</v>
      </c>
    </row>
    <row r="66" spans="1:18">
      <c r="A66" s="163" t="s">
        <v>217</v>
      </c>
      <c r="B66" s="163" t="s">
        <v>225</v>
      </c>
      <c r="C66" s="167"/>
      <c r="D66" s="167"/>
      <c r="E66" s="167"/>
      <c r="F66" s="163"/>
      <c r="G66" s="163"/>
      <c r="H66" s="163"/>
      <c r="I66" s="163"/>
      <c r="J66" s="163"/>
      <c r="K66" s="163"/>
      <c r="L66" s="163"/>
      <c r="M66" s="163"/>
      <c r="N66" s="163"/>
      <c r="O66" s="163"/>
      <c r="P66" s="163"/>
      <c r="Q66" s="163"/>
      <c r="R66" s="163"/>
    </row>
    <row r="67" spans="1:18">
      <c r="A67" s="20" t="s">
        <v>217</v>
      </c>
      <c r="B67" s="157" t="s">
        <v>514</v>
      </c>
      <c r="C67" s="155"/>
      <c r="D67" s="156"/>
      <c r="E67" s="155"/>
      <c r="F67" s="20"/>
      <c r="G67" s="20"/>
      <c r="H67" s="20"/>
      <c r="I67" s="20"/>
      <c r="J67" s="20"/>
      <c r="K67" s="20"/>
      <c r="L67" s="20"/>
      <c r="M67" s="20"/>
      <c r="N67" s="20"/>
      <c r="O67" s="20"/>
      <c r="P67" s="20"/>
      <c r="Q67" s="20"/>
      <c r="R67" s="20" t="s">
        <v>515</v>
      </c>
    </row>
    <row r="68" spans="1:18">
      <c r="A68" s="163" t="s">
        <v>217</v>
      </c>
      <c r="B68" s="154" t="s">
        <v>226</v>
      </c>
      <c r="C68" s="167"/>
      <c r="D68" s="167"/>
      <c r="E68" s="167"/>
      <c r="F68" s="163"/>
      <c r="G68" s="163"/>
      <c r="H68" s="163"/>
      <c r="I68" s="163"/>
      <c r="J68" s="163"/>
      <c r="K68" s="163"/>
      <c r="L68" s="163"/>
      <c r="M68" s="163"/>
      <c r="N68" s="163"/>
      <c r="O68" s="163"/>
      <c r="P68" s="163"/>
      <c r="Q68" s="163"/>
      <c r="R68" s="163">
        <v>2</v>
      </c>
    </row>
    <row r="69" spans="1:18">
      <c r="A69" s="20" t="s">
        <v>227</v>
      </c>
      <c r="B69" s="154" t="s">
        <v>516</v>
      </c>
      <c r="C69" s="155"/>
      <c r="D69" s="156"/>
      <c r="E69" s="155"/>
      <c r="F69" s="20"/>
      <c r="G69" s="20"/>
      <c r="H69" s="20"/>
      <c r="I69" s="20"/>
      <c r="J69" s="20"/>
      <c r="K69" s="20"/>
      <c r="L69" s="20"/>
      <c r="M69" s="20"/>
      <c r="N69" s="20"/>
      <c r="O69" s="20"/>
      <c r="P69" s="20"/>
      <c r="Q69" s="20"/>
      <c r="R69" s="20">
        <v>1</v>
      </c>
    </row>
    <row r="70" spans="1:18">
      <c r="A70" s="163" t="s">
        <v>227</v>
      </c>
      <c r="B70" s="157" t="s">
        <v>517</v>
      </c>
      <c r="C70" s="167"/>
      <c r="D70" s="167"/>
      <c r="E70" s="167"/>
      <c r="F70" s="163"/>
      <c r="G70" s="163"/>
      <c r="H70" s="163"/>
      <c r="I70" s="163"/>
      <c r="J70" s="163"/>
      <c r="K70" s="163"/>
      <c r="L70" s="163"/>
      <c r="M70" s="163"/>
      <c r="N70" s="163"/>
      <c r="O70" s="163"/>
      <c r="P70" s="163"/>
      <c r="Q70" s="163"/>
      <c r="R70" s="163" t="s">
        <v>518</v>
      </c>
    </row>
    <row r="71" spans="1:18">
      <c r="A71" s="20" t="s">
        <v>227</v>
      </c>
      <c r="B71" s="20" t="s">
        <v>519</v>
      </c>
      <c r="C71" s="155"/>
      <c r="D71" s="156"/>
      <c r="E71" s="155"/>
      <c r="F71" s="20"/>
      <c r="G71" s="20"/>
      <c r="H71" s="20"/>
      <c r="I71" s="20"/>
      <c r="J71" s="20"/>
      <c r="K71" s="20"/>
      <c r="L71" s="20"/>
      <c r="M71" s="20"/>
      <c r="N71" s="20"/>
      <c r="O71" s="20"/>
      <c r="P71" s="20"/>
      <c r="Q71" s="20"/>
      <c r="R71" s="20" t="s">
        <v>520</v>
      </c>
    </row>
    <row r="72" spans="1:18">
      <c r="A72" s="163" t="s">
        <v>241</v>
      </c>
      <c r="B72" s="157" t="s">
        <v>244</v>
      </c>
      <c r="C72" s="167"/>
      <c r="D72" s="167"/>
      <c r="E72" s="167"/>
      <c r="F72" s="163"/>
      <c r="G72" s="163"/>
      <c r="H72" s="163"/>
      <c r="I72" s="163"/>
      <c r="J72" s="163"/>
      <c r="K72" s="163"/>
      <c r="L72" s="163"/>
      <c r="M72" s="163"/>
      <c r="N72" s="163"/>
      <c r="O72" s="163"/>
      <c r="P72" s="163"/>
      <c r="Q72" s="163"/>
      <c r="R72" s="163" t="s">
        <v>521</v>
      </c>
    </row>
    <row r="73" spans="1:18">
      <c r="A73" s="20" t="s">
        <v>241</v>
      </c>
      <c r="B73" s="154" t="s">
        <v>245</v>
      </c>
      <c r="C73" s="155"/>
      <c r="D73" s="156"/>
      <c r="E73" s="155"/>
      <c r="F73" s="20"/>
      <c r="G73" s="20"/>
      <c r="H73" s="20"/>
      <c r="I73" s="20"/>
      <c r="J73" s="20"/>
      <c r="K73" s="20"/>
      <c r="L73" s="20"/>
      <c r="M73" s="20"/>
      <c r="N73" s="20"/>
      <c r="O73" s="20"/>
      <c r="P73" s="20"/>
      <c r="Q73" s="20"/>
      <c r="R73" s="20" t="s">
        <v>522</v>
      </c>
    </row>
    <row r="74" spans="1:18">
      <c r="A74" s="163" t="s">
        <v>248</v>
      </c>
      <c r="B74" s="154" t="s">
        <v>252</v>
      </c>
      <c r="C74" s="167"/>
      <c r="D74" s="167"/>
      <c r="E74" s="167"/>
      <c r="F74" s="163"/>
      <c r="G74" s="163"/>
      <c r="H74" s="163"/>
      <c r="I74" s="163"/>
      <c r="J74" s="163"/>
      <c r="K74" s="163"/>
      <c r="L74" s="163"/>
      <c r="M74" s="163"/>
      <c r="N74" s="163"/>
      <c r="O74" s="163"/>
      <c r="P74" s="163"/>
      <c r="Q74" s="163"/>
      <c r="R74" s="163" t="s">
        <v>523</v>
      </c>
    </row>
    <row r="75" spans="1:18">
      <c r="A75" s="20" t="s">
        <v>248</v>
      </c>
      <c r="B75" s="154" t="s">
        <v>524</v>
      </c>
      <c r="C75" s="155"/>
      <c r="D75" s="156"/>
      <c r="E75" s="155"/>
      <c r="F75" s="20"/>
      <c r="G75" s="20"/>
      <c r="H75" s="20"/>
      <c r="I75" s="20"/>
      <c r="J75" s="20"/>
      <c r="K75" s="20"/>
      <c r="L75" s="20"/>
      <c r="M75" s="20"/>
      <c r="N75" s="20"/>
      <c r="O75" s="20"/>
      <c r="P75" s="20"/>
      <c r="Q75" s="20"/>
      <c r="R75" s="20" t="s">
        <v>525</v>
      </c>
    </row>
    <row r="76" spans="1:18">
      <c r="A76" s="163" t="s">
        <v>248</v>
      </c>
      <c r="B76" s="154" t="s">
        <v>259</v>
      </c>
      <c r="C76" s="167"/>
      <c r="D76" s="167"/>
      <c r="E76" s="167"/>
      <c r="F76" s="163"/>
      <c r="G76" s="163"/>
      <c r="H76" s="163"/>
      <c r="I76" s="163"/>
      <c r="J76" s="163"/>
      <c r="K76" s="163"/>
      <c r="L76" s="163"/>
      <c r="M76" s="163"/>
      <c r="N76" s="163"/>
      <c r="O76" s="163"/>
      <c r="P76" s="163"/>
      <c r="Q76" s="163"/>
      <c r="R76" s="163" t="s">
        <v>525</v>
      </c>
    </row>
    <row r="77" spans="1:18">
      <c r="A77" s="20" t="s">
        <v>248</v>
      </c>
      <c r="B77" s="154" t="s">
        <v>260</v>
      </c>
      <c r="C77" s="155"/>
      <c r="D77" s="156"/>
      <c r="E77" s="155"/>
      <c r="F77" s="20"/>
      <c r="G77" s="20"/>
      <c r="H77" s="20"/>
      <c r="I77" s="20"/>
      <c r="J77" s="20"/>
      <c r="K77" s="20"/>
      <c r="L77" s="20"/>
      <c r="M77" s="20"/>
      <c r="N77" s="20"/>
      <c r="O77" s="20"/>
      <c r="P77" s="20"/>
      <c r="Q77" s="20"/>
      <c r="R77" s="20" t="s">
        <v>526</v>
      </c>
    </row>
    <row r="78" spans="1:18">
      <c r="A78" s="163" t="s">
        <v>261</v>
      </c>
      <c r="B78" s="154" t="s">
        <v>527</v>
      </c>
      <c r="C78" s="167"/>
      <c r="D78" s="167"/>
      <c r="E78" s="167"/>
      <c r="F78" s="163"/>
      <c r="G78" s="163"/>
      <c r="H78" s="163"/>
      <c r="I78" s="163"/>
      <c r="J78" s="163"/>
      <c r="K78" s="163"/>
      <c r="L78" s="163"/>
      <c r="M78" s="163"/>
      <c r="N78" s="163"/>
      <c r="O78" s="163"/>
      <c r="P78" s="163"/>
      <c r="Q78" s="163"/>
      <c r="R78" s="163" t="s">
        <v>528</v>
      </c>
    </row>
    <row r="79" spans="1:18">
      <c r="A79" s="20" t="s">
        <v>261</v>
      </c>
      <c r="B79" s="154" t="s">
        <v>529</v>
      </c>
      <c r="C79" s="155"/>
      <c r="D79" s="156"/>
      <c r="E79" s="155"/>
      <c r="F79" s="20"/>
      <c r="G79" s="20"/>
      <c r="H79" s="20"/>
      <c r="I79" s="20"/>
      <c r="J79" s="20"/>
      <c r="K79" s="20"/>
      <c r="L79" s="20"/>
      <c r="M79" s="20"/>
      <c r="N79" s="20"/>
      <c r="O79" s="20"/>
      <c r="P79" s="20"/>
      <c r="Q79" s="20"/>
      <c r="R79" s="20" t="s">
        <v>528</v>
      </c>
    </row>
    <row r="80" spans="1:18">
      <c r="A80" s="163" t="s">
        <v>261</v>
      </c>
      <c r="B80" s="154" t="s">
        <v>273</v>
      </c>
      <c r="C80" s="167"/>
      <c r="D80" s="167"/>
      <c r="E80" s="167"/>
      <c r="F80" s="163"/>
      <c r="G80" s="163"/>
      <c r="H80" s="163"/>
      <c r="I80" s="163"/>
      <c r="J80" s="163"/>
      <c r="K80" s="163"/>
      <c r="L80" s="163"/>
      <c r="M80" s="163"/>
      <c r="N80" s="163"/>
      <c r="O80" s="163"/>
      <c r="P80" s="163"/>
      <c r="Q80" s="163"/>
      <c r="R80" s="163" t="s">
        <v>530</v>
      </c>
    </row>
    <row r="81" spans="1:18">
      <c r="A81" s="20" t="s">
        <v>261</v>
      </c>
      <c r="B81" s="154" t="s">
        <v>274</v>
      </c>
      <c r="C81" s="155"/>
      <c r="D81" s="156"/>
      <c r="E81" s="155"/>
      <c r="F81" s="20"/>
      <c r="G81" s="20"/>
      <c r="H81" s="20"/>
      <c r="I81" s="20"/>
      <c r="J81" s="20"/>
      <c r="K81" s="20"/>
      <c r="L81" s="20"/>
      <c r="M81" s="20"/>
      <c r="N81" s="20"/>
      <c r="O81" s="20"/>
      <c r="P81" s="20"/>
      <c r="Q81" s="20"/>
      <c r="R81" s="20" t="s">
        <v>528</v>
      </c>
    </row>
    <row r="82" spans="1:18">
      <c r="A82" s="163" t="s">
        <v>261</v>
      </c>
      <c r="B82" s="154" t="s">
        <v>531</v>
      </c>
      <c r="C82" s="167"/>
      <c r="D82" s="167"/>
      <c r="E82" s="167"/>
      <c r="F82" s="163"/>
      <c r="G82" s="163"/>
      <c r="H82" s="163"/>
      <c r="I82" s="163"/>
      <c r="J82" s="163"/>
      <c r="K82" s="163"/>
      <c r="L82" s="163"/>
      <c r="M82" s="163"/>
      <c r="N82" s="163"/>
      <c r="O82" s="163"/>
      <c r="P82" s="163"/>
      <c r="Q82" s="163"/>
      <c r="R82" s="163" t="s">
        <v>525</v>
      </c>
    </row>
    <row r="83" spans="1:18" ht="14.1" customHeight="1">
      <c r="A83" s="20" t="s">
        <v>261</v>
      </c>
      <c r="B83" s="154" t="s">
        <v>532</v>
      </c>
      <c r="C83" s="155"/>
      <c r="D83" s="156"/>
      <c r="E83" s="155"/>
      <c r="F83" s="20"/>
      <c r="G83" s="20"/>
      <c r="H83" s="20"/>
      <c r="I83" s="20"/>
      <c r="J83" s="20"/>
      <c r="K83" s="20"/>
      <c r="L83" s="20"/>
      <c r="M83" s="20"/>
      <c r="N83" s="20"/>
      <c r="O83" s="20"/>
      <c r="P83" s="20"/>
      <c r="Q83" s="20"/>
      <c r="R83" s="20" t="s">
        <v>528</v>
      </c>
    </row>
    <row r="84" spans="1:18">
      <c r="A84" s="163" t="s">
        <v>275</v>
      </c>
      <c r="B84" s="154" t="s">
        <v>278</v>
      </c>
      <c r="C84" s="167"/>
      <c r="D84" s="167"/>
      <c r="E84" s="167"/>
      <c r="F84" s="163"/>
      <c r="G84" s="163"/>
      <c r="H84" s="163"/>
      <c r="I84" s="163"/>
      <c r="J84" s="163"/>
      <c r="K84" s="163"/>
      <c r="L84" s="163"/>
      <c r="M84" s="163"/>
      <c r="N84" s="163"/>
      <c r="O84" s="163"/>
      <c r="P84" s="163"/>
      <c r="Q84" s="163"/>
      <c r="R84" s="163" t="s">
        <v>533</v>
      </c>
    </row>
    <row r="85" spans="1:18">
      <c r="A85" s="20" t="s">
        <v>275</v>
      </c>
      <c r="B85" s="154" t="s">
        <v>285</v>
      </c>
      <c r="C85" s="155"/>
      <c r="D85" s="156"/>
      <c r="E85" s="155"/>
      <c r="F85" s="20"/>
      <c r="G85" s="20"/>
      <c r="H85" s="20"/>
      <c r="I85" s="20"/>
      <c r="J85" s="20"/>
      <c r="K85" s="20"/>
      <c r="L85" s="20"/>
      <c r="M85" s="20"/>
      <c r="N85" s="20"/>
      <c r="O85" s="20"/>
      <c r="P85" s="20"/>
      <c r="Q85" s="20"/>
      <c r="R85" s="20" t="s">
        <v>525</v>
      </c>
    </row>
    <row r="86" spans="1:18">
      <c r="A86" s="163" t="s">
        <v>275</v>
      </c>
      <c r="B86" s="154" t="s">
        <v>534</v>
      </c>
      <c r="C86" s="167"/>
      <c r="D86" s="167"/>
      <c r="E86" s="167"/>
      <c r="F86" s="163"/>
      <c r="G86" s="163"/>
      <c r="H86" s="163"/>
      <c r="I86" s="163"/>
      <c r="J86" s="163"/>
      <c r="K86" s="163"/>
      <c r="L86" s="163"/>
      <c r="M86" s="163"/>
      <c r="N86" s="163"/>
      <c r="O86" s="163"/>
      <c r="P86" s="163"/>
      <c r="Q86" s="163"/>
      <c r="R86" s="163" t="s">
        <v>525</v>
      </c>
    </row>
    <row r="87" spans="1:18">
      <c r="A87" s="20" t="s">
        <v>275</v>
      </c>
      <c r="B87" s="154" t="s">
        <v>535</v>
      </c>
      <c r="C87" s="155"/>
      <c r="D87" s="156"/>
      <c r="E87" s="155"/>
      <c r="F87" s="20"/>
      <c r="G87" s="20"/>
      <c r="H87" s="20"/>
      <c r="I87" s="20"/>
      <c r="J87" s="20"/>
      <c r="K87" s="20"/>
      <c r="L87" s="20"/>
      <c r="M87" s="20"/>
      <c r="N87" s="20"/>
      <c r="O87" s="20"/>
      <c r="P87" s="20"/>
      <c r="Q87" s="20"/>
      <c r="R87" s="20" t="s">
        <v>523</v>
      </c>
    </row>
    <row r="88" spans="1:18">
      <c r="A88" s="163" t="s">
        <v>275</v>
      </c>
      <c r="B88" s="154" t="s">
        <v>291</v>
      </c>
      <c r="C88" s="167"/>
      <c r="D88" s="167"/>
      <c r="E88" s="167"/>
      <c r="F88" s="163"/>
      <c r="G88" s="163"/>
      <c r="H88" s="163"/>
      <c r="I88" s="163"/>
      <c r="J88" s="163"/>
      <c r="K88" s="163"/>
      <c r="L88" s="163"/>
      <c r="M88" s="163"/>
      <c r="N88" s="163"/>
      <c r="O88" s="163"/>
      <c r="P88" s="163"/>
      <c r="Q88" s="163"/>
      <c r="R88" s="163" t="s">
        <v>525</v>
      </c>
    </row>
    <row r="89" spans="1:18">
      <c r="A89" s="20" t="s">
        <v>275</v>
      </c>
      <c r="B89" s="154" t="s">
        <v>292</v>
      </c>
      <c r="C89" s="155"/>
      <c r="D89" s="156"/>
      <c r="E89" s="155"/>
      <c r="F89" s="20"/>
      <c r="G89" s="20"/>
      <c r="H89" s="20"/>
      <c r="I89" s="20"/>
      <c r="J89" s="20"/>
      <c r="K89" s="20"/>
      <c r="L89" s="20"/>
      <c r="M89" s="20"/>
      <c r="N89" s="20"/>
      <c r="O89" s="20"/>
      <c r="P89" s="20"/>
      <c r="Q89" s="20"/>
      <c r="R89" s="20" t="s">
        <v>525</v>
      </c>
    </row>
    <row r="90" spans="1:18">
      <c r="A90" s="163" t="s">
        <v>275</v>
      </c>
      <c r="B90" s="154" t="s">
        <v>536</v>
      </c>
      <c r="C90" s="167"/>
      <c r="D90" s="167"/>
      <c r="E90" s="167"/>
      <c r="F90" s="163"/>
      <c r="G90" s="163"/>
      <c r="H90" s="163"/>
      <c r="I90" s="163"/>
      <c r="J90" s="163"/>
      <c r="K90" s="163"/>
      <c r="L90" s="163"/>
      <c r="M90" s="163"/>
      <c r="N90" s="163"/>
      <c r="O90" s="163"/>
      <c r="P90" s="163"/>
      <c r="Q90" s="163"/>
      <c r="R90" s="163" t="s">
        <v>525</v>
      </c>
    </row>
    <row r="91" spans="1:18">
      <c r="A91" s="20" t="s">
        <v>275</v>
      </c>
      <c r="B91" s="157" t="s">
        <v>295</v>
      </c>
      <c r="C91" s="155"/>
      <c r="D91" s="156"/>
      <c r="E91" s="155"/>
      <c r="F91" s="20"/>
      <c r="G91" s="20"/>
      <c r="H91" s="20"/>
      <c r="I91" s="20"/>
      <c r="J91" s="20"/>
      <c r="K91" s="20"/>
      <c r="L91" s="20"/>
      <c r="M91" s="20"/>
      <c r="N91" s="20"/>
      <c r="O91" s="20"/>
      <c r="P91" s="20"/>
      <c r="Q91" s="20"/>
      <c r="R91" s="20" t="s">
        <v>528</v>
      </c>
    </row>
    <row r="92" spans="1:18">
      <c r="A92" s="163" t="s">
        <v>299</v>
      </c>
      <c r="B92" s="163" t="s">
        <v>537</v>
      </c>
      <c r="C92" s="167"/>
      <c r="D92" s="167"/>
      <c r="E92" s="167"/>
      <c r="F92" s="163"/>
      <c r="G92" s="163"/>
      <c r="H92" s="163"/>
      <c r="I92" s="163"/>
      <c r="J92" s="163"/>
      <c r="K92" s="163"/>
      <c r="L92" s="163"/>
      <c r="M92" s="163"/>
      <c r="N92" s="163"/>
      <c r="O92" s="163"/>
      <c r="P92" s="163"/>
      <c r="Q92" s="163"/>
      <c r="R92" s="163"/>
    </row>
    <row r="93" spans="1:18">
      <c r="A93" s="20" t="s">
        <v>299</v>
      </c>
      <c r="B93" s="154" t="s">
        <v>538</v>
      </c>
      <c r="C93" s="155"/>
      <c r="D93" s="156"/>
      <c r="E93" s="155"/>
      <c r="F93" s="20"/>
      <c r="G93" s="20"/>
      <c r="H93" s="20"/>
      <c r="I93" s="20"/>
      <c r="J93" s="20"/>
      <c r="K93" s="20"/>
      <c r="L93" s="20"/>
      <c r="M93" s="20"/>
      <c r="N93" s="20"/>
      <c r="O93" s="20"/>
      <c r="P93" s="20"/>
      <c r="Q93" s="20"/>
      <c r="R93" s="20" t="s">
        <v>502</v>
      </c>
    </row>
    <row r="94" spans="1:18">
      <c r="A94" s="163" t="s">
        <v>299</v>
      </c>
      <c r="B94" s="163" t="s">
        <v>539</v>
      </c>
      <c r="C94" s="167"/>
      <c r="D94" s="167"/>
      <c r="E94" s="167"/>
      <c r="F94" s="163"/>
      <c r="G94" s="163"/>
      <c r="H94" s="163"/>
      <c r="I94" s="163"/>
      <c r="J94" s="163"/>
      <c r="K94" s="163"/>
      <c r="L94" s="163"/>
      <c r="M94" s="163"/>
      <c r="N94" s="163"/>
      <c r="O94" s="163"/>
      <c r="P94" s="163"/>
      <c r="Q94" s="163"/>
      <c r="R94" s="163"/>
    </row>
    <row r="95" spans="1:18">
      <c r="A95" s="20" t="s">
        <v>299</v>
      </c>
      <c r="B95" s="154" t="s">
        <v>540</v>
      </c>
      <c r="C95" s="155"/>
      <c r="D95" s="156"/>
      <c r="E95" s="155"/>
      <c r="F95" s="20"/>
      <c r="G95" s="20"/>
      <c r="H95" s="20"/>
      <c r="I95" s="20"/>
      <c r="J95" s="20"/>
      <c r="K95" s="20"/>
      <c r="L95" s="20"/>
      <c r="M95" s="20"/>
      <c r="N95" s="20"/>
      <c r="O95" s="20"/>
      <c r="P95" s="20"/>
      <c r="Q95" s="20"/>
      <c r="R95" s="20">
        <v>5</v>
      </c>
    </row>
    <row r="96" spans="1:18">
      <c r="A96" s="163" t="s">
        <v>299</v>
      </c>
      <c r="B96" s="154" t="s">
        <v>541</v>
      </c>
      <c r="C96" s="167"/>
      <c r="D96" s="167"/>
      <c r="E96" s="167"/>
      <c r="F96" s="163"/>
      <c r="G96" s="163"/>
      <c r="H96" s="163"/>
      <c r="I96" s="163"/>
      <c r="J96" s="163"/>
      <c r="K96" s="163"/>
      <c r="L96" s="163"/>
      <c r="M96" s="163"/>
      <c r="N96" s="163"/>
      <c r="O96" s="163"/>
      <c r="P96" s="163"/>
      <c r="Q96" s="163"/>
      <c r="R96" s="163">
        <v>4</v>
      </c>
    </row>
    <row r="97" spans="1:18">
      <c r="A97" s="20" t="s">
        <v>299</v>
      </c>
      <c r="B97" s="20" t="s">
        <v>542</v>
      </c>
      <c r="C97" s="155"/>
      <c r="D97" s="156"/>
      <c r="E97" s="155"/>
      <c r="F97" s="20"/>
      <c r="G97" s="20"/>
      <c r="H97" s="20"/>
      <c r="I97" s="20"/>
      <c r="J97" s="20"/>
      <c r="K97" s="20"/>
      <c r="L97" s="20"/>
      <c r="M97" s="20"/>
      <c r="N97" s="20"/>
      <c r="O97" s="20"/>
      <c r="P97" s="20"/>
      <c r="Q97" s="20"/>
      <c r="R97" s="20"/>
    </row>
    <row r="98" spans="1:18">
      <c r="A98" s="163" t="s">
        <v>314</v>
      </c>
      <c r="B98" s="163" t="s">
        <v>543</v>
      </c>
      <c r="C98" s="167"/>
      <c r="D98" s="167"/>
      <c r="E98" s="167"/>
      <c r="F98" s="163"/>
      <c r="G98" s="163"/>
      <c r="H98" s="163"/>
      <c r="I98" s="163"/>
      <c r="J98" s="163"/>
      <c r="K98" s="163"/>
      <c r="L98" s="163"/>
      <c r="M98" s="163"/>
      <c r="N98" s="163"/>
      <c r="O98" s="163"/>
      <c r="P98" s="163"/>
      <c r="Q98" s="163"/>
      <c r="R98" s="163"/>
    </row>
    <row r="99" spans="1:18">
      <c r="A99" s="20" t="s">
        <v>314</v>
      </c>
      <c r="B99" s="20" t="s">
        <v>544</v>
      </c>
      <c r="C99" s="155"/>
      <c r="D99" s="156"/>
      <c r="E99" s="155"/>
      <c r="F99" s="20"/>
      <c r="G99" s="20"/>
      <c r="H99" s="20"/>
      <c r="I99" s="20"/>
      <c r="J99" s="20"/>
      <c r="K99" s="20"/>
      <c r="L99" s="20"/>
      <c r="M99" s="20"/>
      <c r="N99" s="20"/>
      <c r="O99" s="20"/>
      <c r="P99" s="20"/>
      <c r="Q99" s="20"/>
      <c r="R99" s="20"/>
    </row>
    <row r="100" spans="1:18">
      <c r="A100" s="163" t="s">
        <v>314</v>
      </c>
      <c r="B100" s="163" t="s">
        <v>545</v>
      </c>
      <c r="C100" s="167"/>
      <c r="D100" s="167"/>
      <c r="E100" s="167"/>
      <c r="F100" s="163"/>
      <c r="G100" s="163"/>
      <c r="H100" s="163"/>
      <c r="I100" s="163"/>
      <c r="J100" s="163"/>
      <c r="K100" s="163"/>
      <c r="L100" s="163"/>
      <c r="M100" s="163"/>
      <c r="N100" s="163"/>
      <c r="O100" s="163"/>
      <c r="P100" s="163"/>
      <c r="Q100" s="163"/>
      <c r="R100" s="163"/>
    </row>
    <row r="101" spans="1:18">
      <c r="A101" s="20" t="s">
        <v>314</v>
      </c>
      <c r="B101" s="20" t="s">
        <v>546</v>
      </c>
      <c r="C101" s="155"/>
      <c r="D101" s="156"/>
      <c r="E101" s="155"/>
      <c r="F101" s="20"/>
      <c r="G101" s="20"/>
      <c r="H101" s="20"/>
      <c r="I101" s="20"/>
      <c r="J101" s="20"/>
      <c r="K101" s="20"/>
      <c r="L101" s="20"/>
      <c r="M101" s="20"/>
      <c r="N101" s="20"/>
      <c r="O101" s="20"/>
      <c r="P101" s="20"/>
      <c r="Q101" s="20"/>
      <c r="R101" s="20"/>
    </row>
    <row r="102" spans="1:18">
      <c r="A102" s="163" t="s">
        <v>314</v>
      </c>
      <c r="B102" s="163" t="s">
        <v>547</v>
      </c>
      <c r="C102" s="167"/>
      <c r="D102" s="167"/>
      <c r="E102" s="167"/>
      <c r="F102" s="163"/>
      <c r="G102" s="163"/>
      <c r="H102" s="163"/>
      <c r="I102" s="163"/>
      <c r="J102" s="163"/>
      <c r="K102" s="163"/>
      <c r="L102" s="163"/>
      <c r="M102" s="163"/>
      <c r="N102" s="163"/>
      <c r="O102" s="163"/>
      <c r="P102" s="163"/>
      <c r="Q102" s="163"/>
      <c r="R102" s="163"/>
    </row>
    <row r="103" spans="1:18">
      <c r="A103" s="20" t="s">
        <v>314</v>
      </c>
      <c r="B103" s="20" t="s">
        <v>322</v>
      </c>
      <c r="C103" s="155"/>
      <c r="D103" s="156"/>
      <c r="E103" s="155"/>
      <c r="F103" s="20"/>
      <c r="G103" s="20"/>
      <c r="H103" s="20"/>
      <c r="I103" s="20"/>
      <c r="J103" s="20"/>
      <c r="K103" s="20"/>
      <c r="L103" s="20"/>
      <c r="M103" s="20"/>
      <c r="N103" s="20"/>
      <c r="O103" s="20"/>
      <c r="P103" s="20"/>
      <c r="Q103" s="20"/>
      <c r="R103" s="20"/>
    </row>
    <row r="104" spans="1:18">
      <c r="A104" s="163" t="s">
        <v>325</v>
      </c>
      <c r="B104" s="163" t="s">
        <v>548</v>
      </c>
      <c r="C104" s="167"/>
      <c r="D104" s="167"/>
      <c r="E104" s="167"/>
      <c r="F104" s="163"/>
      <c r="G104" s="163"/>
      <c r="H104" s="163"/>
      <c r="I104" s="163"/>
      <c r="J104" s="163"/>
      <c r="K104" s="163"/>
      <c r="L104" s="163"/>
      <c r="M104" s="163"/>
      <c r="N104" s="163"/>
      <c r="O104" s="163"/>
      <c r="P104" s="163"/>
      <c r="Q104" s="163"/>
      <c r="R104" s="163"/>
    </row>
    <row r="105" spans="1:18">
      <c r="A105" s="20" t="s">
        <v>325</v>
      </c>
      <c r="B105" s="20" t="s">
        <v>549</v>
      </c>
      <c r="C105" s="155"/>
      <c r="D105" s="156"/>
      <c r="E105" s="155"/>
      <c r="F105" s="20"/>
      <c r="G105" s="20"/>
      <c r="H105" s="20"/>
      <c r="I105" s="20"/>
      <c r="J105" s="20"/>
      <c r="K105" s="20"/>
      <c r="L105" s="20"/>
      <c r="M105" s="20"/>
      <c r="N105" s="20"/>
      <c r="O105" s="20"/>
      <c r="P105" s="20"/>
      <c r="Q105" s="20"/>
      <c r="R105" s="20"/>
    </row>
    <row r="106" spans="1:18">
      <c r="A106" s="163" t="s">
        <v>325</v>
      </c>
      <c r="B106" s="163" t="s">
        <v>550</v>
      </c>
      <c r="C106" s="167"/>
      <c r="D106" s="167"/>
      <c r="E106" s="167"/>
      <c r="F106" s="163"/>
      <c r="G106" s="163"/>
      <c r="H106" s="163"/>
      <c r="I106" s="163"/>
      <c r="J106" s="163"/>
      <c r="K106" s="163"/>
      <c r="L106" s="163"/>
      <c r="M106" s="163"/>
      <c r="N106" s="163"/>
      <c r="O106" s="163"/>
      <c r="P106" s="163"/>
      <c r="Q106" s="163"/>
      <c r="R106" s="163"/>
    </row>
    <row r="107" spans="1:18">
      <c r="A107" s="20" t="s">
        <v>340</v>
      </c>
      <c r="B107" s="20" t="s">
        <v>551</v>
      </c>
      <c r="C107" s="155"/>
      <c r="D107" s="156"/>
      <c r="E107" s="155"/>
      <c r="F107" s="20"/>
      <c r="G107" s="20"/>
      <c r="H107" s="20"/>
      <c r="I107" s="20"/>
      <c r="J107" s="20"/>
      <c r="K107" s="20"/>
      <c r="L107" s="20"/>
      <c r="M107" s="20"/>
      <c r="N107" s="20"/>
      <c r="O107" s="20"/>
      <c r="P107" s="20"/>
      <c r="Q107" s="20"/>
      <c r="R107" s="20"/>
    </row>
    <row r="108" spans="1:18">
      <c r="A108" s="163" t="s">
        <v>340</v>
      </c>
      <c r="B108" s="163" t="s">
        <v>552</v>
      </c>
      <c r="C108" s="167"/>
      <c r="D108" s="167"/>
      <c r="E108" s="167"/>
      <c r="F108" s="163"/>
      <c r="G108" s="163"/>
      <c r="H108" s="163"/>
      <c r="I108" s="163"/>
      <c r="J108" s="163"/>
      <c r="K108" s="163"/>
      <c r="L108" s="163"/>
      <c r="M108" s="163"/>
      <c r="N108" s="163"/>
      <c r="O108" s="163"/>
      <c r="P108" s="163"/>
      <c r="Q108" s="163"/>
      <c r="R108" s="163"/>
    </row>
    <row r="109" spans="1:18">
      <c r="A109" s="20" t="s">
        <v>340</v>
      </c>
      <c r="B109" s="154" t="s">
        <v>347</v>
      </c>
      <c r="C109" s="155"/>
      <c r="D109" s="156"/>
      <c r="E109" s="155"/>
      <c r="F109" s="20"/>
      <c r="G109" s="20"/>
      <c r="H109" s="20"/>
      <c r="I109" s="20"/>
      <c r="J109" s="20"/>
      <c r="K109" s="20"/>
      <c r="L109" s="20"/>
      <c r="M109" s="20"/>
      <c r="N109" s="20"/>
      <c r="O109" s="20"/>
      <c r="P109" s="20"/>
      <c r="Q109" s="20"/>
      <c r="R109" s="20" t="s">
        <v>528</v>
      </c>
    </row>
    <row r="110" spans="1:18">
      <c r="A110" s="163" t="s">
        <v>553</v>
      </c>
      <c r="B110" s="163" t="s">
        <v>554</v>
      </c>
      <c r="C110" s="167"/>
      <c r="D110" s="167"/>
      <c r="E110" s="167"/>
      <c r="F110" s="163"/>
      <c r="G110" s="163"/>
      <c r="H110" s="163"/>
      <c r="I110" s="163"/>
      <c r="J110" s="163"/>
      <c r="K110" s="163"/>
      <c r="L110" s="163"/>
      <c r="M110" s="163"/>
      <c r="N110" s="163"/>
      <c r="O110" s="163"/>
      <c r="P110" s="163"/>
      <c r="Q110" s="163"/>
      <c r="R110" s="163"/>
    </row>
    <row r="111" spans="1:18">
      <c r="A111" s="20" t="s">
        <v>553</v>
      </c>
      <c r="B111" s="20" t="s">
        <v>555</v>
      </c>
      <c r="C111" s="155"/>
      <c r="D111" s="156"/>
      <c r="E111" s="155"/>
      <c r="F111" s="20"/>
      <c r="G111" s="20"/>
      <c r="H111" s="20"/>
      <c r="I111" s="20"/>
      <c r="J111" s="20"/>
      <c r="K111" s="20"/>
      <c r="L111" s="20"/>
      <c r="M111" s="20"/>
      <c r="N111" s="20"/>
      <c r="O111" s="20"/>
      <c r="P111" s="20"/>
      <c r="Q111" s="20"/>
      <c r="R111" s="20"/>
    </row>
    <row r="112" spans="1:18">
      <c r="A112" s="163" t="s">
        <v>553</v>
      </c>
      <c r="B112" s="157" t="s">
        <v>556</v>
      </c>
      <c r="C112" s="167"/>
      <c r="D112" s="167"/>
      <c r="E112" s="167"/>
      <c r="F112" s="163"/>
      <c r="G112" s="163"/>
      <c r="H112" s="163"/>
      <c r="I112" s="163"/>
      <c r="J112" s="163"/>
      <c r="K112" s="163"/>
      <c r="L112" s="163"/>
      <c r="M112" s="163"/>
      <c r="N112" s="163"/>
      <c r="O112" s="163"/>
      <c r="P112" s="163"/>
      <c r="Q112" s="163"/>
      <c r="R112" s="163" t="s">
        <v>528</v>
      </c>
    </row>
    <row r="113" spans="1:18">
      <c r="A113" s="20" t="s">
        <v>553</v>
      </c>
      <c r="B113" s="157" t="s">
        <v>359</v>
      </c>
      <c r="C113" s="155"/>
      <c r="D113" s="156"/>
      <c r="E113" s="155"/>
      <c r="F113" s="20"/>
      <c r="G113" s="20"/>
      <c r="H113" s="20"/>
      <c r="I113" s="20"/>
      <c r="J113" s="20"/>
      <c r="K113" s="20"/>
      <c r="L113" s="20"/>
      <c r="M113" s="20"/>
      <c r="N113" s="20"/>
      <c r="O113" s="20"/>
      <c r="P113" s="20"/>
      <c r="Q113" s="20"/>
      <c r="R113" s="20" t="s">
        <v>528</v>
      </c>
    </row>
    <row r="114" spans="1:18">
      <c r="A114" s="163" t="s">
        <v>557</v>
      </c>
      <c r="B114" s="163" t="s">
        <v>558</v>
      </c>
      <c r="C114" s="167"/>
      <c r="D114" s="167"/>
      <c r="E114" s="167"/>
      <c r="F114" s="163"/>
      <c r="G114" s="163"/>
      <c r="H114" s="163"/>
      <c r="I114" s="163"/>
      <c r="J114" s="163"/>
      <c r="K114" s="163"/>
      <c r="L114" s="163"/>
      <c r="M114" s="163"/>
      <c r="N114" s="163"/>
      <c r="O114" s="163"/>
      <c r="P114" s="163"/>
      <c r="Q114" s="163"/>
      <c r="R114" s="163"/>
    </row>
    <row r="115" spans="1:18">
      <c r="A115" s="20" t="s">
        <v>557</v>
      </c>
      <c r="B115" s="20" t="s">
        <v>559</v>
      </c>
      <c r="C115" s="155"/>
      <c r="D115" s="156"/>
      <c r="E115" s="155"/>
      <c r="F115" s="20"/>
      <c r="G115" s="20"/>
      <c r="H115" s="20"/>
      <c r="I115" s="20"/>
      <c r="J115" s="20"/>
      <c r="K115" s="20"/>
      <c r="L115" s="20"/>
      <c r="M115" s="20"/>
      <c r="N115" s="20"/>
      <c r="O115" s="20"/>
      <c r="P115" s="20"/>
      <c r="Q115" s="20"/>
      <c r="R115" s="20"/>
    </row>
    <row r="116" spans="1:18">
      <c r="A116" s="163" t="s">
        <v>557</v>
      </c>
      <c r="B116" s="163" t="s">
        <v>560</v>
      </c>
      <c r="C116" s="167"/>
      <c r="D116" s="167"/>
      <c r="E116" s="167"/>
      <c r="F116" s="163"/>
      <c r="G116" s="163"/>
      <c r="H116" s="163"/>
      <c r="I116" s="163"/>
      <c r="J116" s="163"/>
      <c r="K116" s="163"/>
      <c r="L116" s="163"/>
      <c r="M116" s="163"/>
      <c r="N116" s="163"/>
      <c r="O116" s="163"/>
      <c r="P116" s="163"/>
      <c r="Q116" s="163"/>
      <c r="R116" s="163"/>
    </row>
    <row r="117" spans="1:18">
      <c r="A117" s="20" t="s">
        <v>557</v>
      </c>
      <c r="B117" s="20" t="s">
        <v>561</v>
      </c>
      <c r="C117" s="155"/>
      <c r="D117" s="156"/>
      <c r="E117" s="155"/>
      <c r="F117" s="20"/>
      <c r="G117" s="20"/>
      <c r="H117" s="20"/>
      <c r="I117" s="20"/>
      <c r="J117" s="20"/>
      <c r="K117" s="20"/>
      <c r="L117" s="20"/>
      <c r="M117" s="20"/>
      <c r="N117" s="20"/>
      <c r="O117" s="20"/>
      <c r="P117" s="20"/>
      <c r="Q117" s="20"/>
      <c r="R117" s="20"/>
    </row>
    <row r="118" spans="1:18">
      <c r="A118" s="163" t="s">
        <v>557</v>
      </c>
      <c r="B118" s="163" t="s">
        <v>562</v>
      </c>
      <c r="C118" s="167"/>
      <c r="D118" s="167"/>
      <c r="E118" s="167"/>
      <c r="F118" s="163"/>
      <c r="G118" s="163"/>
      <c r="H118" s="163"/>
      <c r="I118" s="163"/>
      <c r="J118" s="163"/>
      <c r="K118" s="163"/>
      <c r="L118" s="163"/>
      <c r="M118" s="163"/>
      <c r="N118" s="163"/>
      <c r="O118" s="163"/>
      <c r="P118" s="163"/>
      <c r="Q118" s="163"/>
      <c r="R118" s="163"/>
    </row>
    <row r="119" spans="1:18">
      <c r="A119" s="20" t="s">
        <v>563</v>
      </c>
      <c r="B119" s="20" t="s">
        <v>564</v>
      </c>
      <c r="C119" s="155"/>
      <c r="D119" s="156"/>
      <c r="E119" s="155"/>
      <c r="F119" s="20"/>
      <c r="G119" s="20"/>
      <c r="H119" s="20"/>
      <c r="I119" s="20"/>
      <c r="J119" s="20"/>
      <c r="K119" s="20"/>
      <c r="L119" s="20"/>
      <c r="M119" s="20"/>
      <c r="N119" s="20"/>
      <c r="O119" s="20"/>
      <c r="P119" s="20"/>
      <c r="Q119" s="20"/>
      <c r="R119" s="20"/>
    </row>
    <row r="120" spans="1:18">
      <c r="A120" s="163" t="s">
        <v>563</v>
      </c>
      <c r="B120" s="154" t="s">
        <v>565</v>
      </c>
      <c r="C120" s="167"/>
      <c r="D120" s="167"/>
      <c r="E120" s="167"/>
      <c r="F120" s="163"/>
      <c r="G120" s="163"/>
      <c r="H120" s="163"/>
      <c r="I120" s="163"/>
      <c r="J120" s="163"/>
      <c r="K120" s="163"/>
      <c r="L120" s="163"/>
      <c r="M120" s="163"/>
      <c r="N120" s="163"/>
      <c r="O120" s="163"/>
      <c r="P120" s="163"/>
      <c r="Q120" s="163"/>
      <c r="R120" s="163">
        <v>5</v>
      </c>
    </row>
    <row r="121" spans="1:18">
      <c r="A121" s="20" t="s">
        <v>563</v>
      </c>
      <c r="B121" s="154" t="s">
        <v>566</v>
      </c>
      <c r="C121" s="155"/>
      <c r="D121" s="156"/>
      <c r="E121" s="155"/>
      <c r="F121" s="20"/>
      <c r="G121" s="20"/>
      <c r="H121" s="20"/>
      <c r="I121" s="20"/>
      <c r="J121" s="20"/>
      <c r="K121" s="20"/>
      <c r="L121" s="20"/>
      <c r="M121" s="20"/>
      <c r="N121" s="20"/>
      <c r="O121" s="20"/>
      <c r="P121" s="20"/>
      <c r="Q121" s="20"/>
      <c r="R121" s="20">
        <v>5</v>
      </c>
    </row>
    <row r="122" spans="1:18">
      <c r="A122" s="163" t="s">
        <v>563</v>
      </c>
      <c r="B122" s="163" t="s">
        <v>391</v>
      </c>
      <c r="C122" s="167"/>
      <c r="D122" s="167"/>
      <c r="E122" s="167"/>
      <c r="F122" s="163"/>
      <c r="G122" s="163"/>
      <c r="H122" s="163"/>
      <c r="I122" s="163"/>
      <c r="J122" s="163"/>
      <c r="K122" s="163"/>
      <c r="L122" s="163"/>
      <c r="M122" s="163"/>
      <c r="N122" s="163"/>
      <c r="O122" s="163"/>
      <c r="P122" s="163"/>
      <c r="Q122" s="163"/>
      <c r="R122" s="163"/>
    </row>
    <row r="123" spans="1:18">
      <c r="A123" s="20" t="s">
        <v>563</v>
      </c>
      <c r="B123" s="154" t="s">
        <v>567</v>
      </c>
      <c r="C123" s="155"/>
      <c r="D123" s="156"/>
      <c r="E123" s="155"/>
      <c r="F123" s="20"/>
      <c r="G123" s="20"/>
      <c r="H123" s="20"/>
      <c r="I123" s="20"/>
      <c r="J123" s="20"/>
      <c r="K123" s="20"/>
      <c r="L123" s="20"/>
      <c r="M123" s="20"/>
      <c r="N123" s="20"/>
      <c r="O123" s="20"/>
      <c r="P123" s="20"/>
      <c r="Q123" s="20"/>
      <c r="R123" s="20" t="s">
        <v>568</v>
      </c>
    </row>
    <row r="124" spans="1:18">
      <c r="A124" s="163" t="s">
        <v>563</v>
      </c>
      <c r="B124" s="154" t="s">
        <v>387</v>
      </c>
      <c r="C124" s="167"/>
      <c r="D124" s="167"/>
      <c r="E124" s="167"/>
      <c r="F124" s="163"/>
      <c r="G124" s="163"/>
      <c r="H124" s="163"/>
      <c r="I124" s="163"/>
      <c r="J124" s="163"/>
      <c r="K124" s="163"/>
      <c r="L124" s="163"/>
      <c r="M124" s="163"/>
      <c r="N124" s="163"/>
      <c r="O124" s="163"/>
      <c r="P124" s="163"/>
      <c r="Q124" s="163"/>
      <c r="R124" s="163" t="s">
        <v>521</v>
      </c>
    </row>
    <row r="125" spans="1:18">
      <c r="A125" s="20" t="s">
        <v>563</v>
      </c>
      <c r="B125" s="154" t="s">
        <v>392</v>
      </c>
      <c r="C125" s="155"/>
      <c r="D125" s="156"/>
      <c r="E125" s="155"/>
      <c r="F125" s="20"/>
      <c r="G125" s="20"/>
      <c r="H125" s="20"/>
      <c r="I125" s="20"/>
      <c r="J125" s="20"/>
      <c r="K125" s="20"/>
      <c r="L125" s="20"/>
      <c r="M125" s="20"/>
      <c r="N125" s="20"/>
      <c r="O125" s="20"/>
      <c r="P125" s="20"/>
      <c r="Q125" s="20"/>
      <c r="R125" s="20">
        <v>5</v>
      </c>
    </row>
    <row r="126" spans="1:18">
      <c r="A126" s="163" t="s">
        <v>398</v>
      </c>
      <c r="B126" s="154" t="s">
        <v>569</v>
      </c>
      <c r="C126" s="167"/>
      <c r="D126" s="167"/>
      <c r="E126" s="167"/>
      <c r="F126" s="163"/>
      <c r="G126" s="163"/>
      <c r="H126" s="163"/>
      <c r="I126" s="163"/>
      <c r="J126" s="163"/>
      <c r="K126" s="163"/>
      <c r="L126" s="163"/>
      <c r="M126" s="163"/>
      <c r="N126" s="163"/>
      <c r="O126" s="163"/>
      <c r="P126" s="163"/>
      <c r="Q126" s="163"/>
      <c r="R126" s="163">
        <v>5</v>
      </c>
    </row>
    <row r="127" spans="1:18">
      <c r="A127" s="20" t="s">
        <v>398</v>
      </c>
      <c r="B127" s="154" t="s">
        <v>402</v>
      </c>
      <c r="C127" s="155"/>
      <c r="D127" s="156"/>
      <c r="E127" s="155"/>
      <c r="F127" s="20"/>
      <c r="G127" s="20"/>
      <c r="H127" s="20"/>
      <c r="I127" s="20"/>
      <c r="J127" s="20"/>
      <c r="K127" s="20"/>
      <c r="L127" s="20"/>
      <c r="M127" s="20"/>
      <c r="N127" s="20"/>
      <c r="O127" s="20"/>
      <c r="P127" s="20"/>
      <c r="Q127" s="20"/>
      <c r="R127" s="20" t="s">
        <v>570</v>
      </c>
    </row>
    <row r="128" spans="1:18">
      <c r="A128" s="163" t="s">
        <v>398</v>
      </c>
      <c r="B128" s="154" t="s">
        <v>571</v>
      </c>
      <c r="C128" s="167"/>
      <c r="D128" s="167"/>
      <c r="E128" s="167"/>
      <c r="F128" s="163"/>
      <c r="G128" s="163"/>
      <c r="H128" s="163"/>
      <c r="I128" s="163"/>
      <c r="J128" s="163"/>
      <c r="K128" s="163"/>
      <c r="L128" s="163"/>
      <c r="M128" s="163"/>
      <c r="N128" s="163"/>
      <c r="O128" s="163"/>
      <c r="P128" s="163"/>
      <c r="Q128" s="163"/>
      <c r="R128" s="163">
        <v>6</v>
      </c>
    </row>
    <row r="129" spans="1:18">
      <c r="A129" s="20" t="s">
        <v>572</v>
      </c>
      <c r="B129" s="154" t="s">
        <v>411</v>
      </c>
      <c r="C129" s="155"/>
      <c r="D129" s="156"/>
      <c r="E129" s="155"/>
      <c r="F129" s="20"/>
      <c r="G129" s="20"/>
      <c r="H129" s="20"/>
      <c r="I129" s="20"/>
      <c r="J129" s="20"/>
      <c r="K129" s="20"/>
      <c r="L129" s="20"/>
      <c r="M129" s="20"/>
      <c r="N129" s="20"/>
      <c r="O129" s="20"/>
      <c r="P129" s="20"/>
      <c r="Q129" s="20"/>
      <c r="R129" s="20">
        <v>5</v>
      </c>
    </row>
    <row r="130" spans="1:18">
      <c r="A130" s="163" t="s">
        <v>572</v>
      </c>
      <c r="B130" s="154" t="s">
        <v>412</v>
      </c>
      <c r="C130" s="167"/>
      <c r="D130" s="167"/>
      <c r="E130" s="167"/>
      <c r="F130" s="163"/>
      <c r="G130" s="163"/>
      <c r="H130" s="163"/>
      <c r="I130" s="163"/>
      <c r="J130" s="163"/>
      <c r="K130" s="163"/>
      <c r="L130" s="163"/>
      <c r="M130" s="163"/>
      <c r="N130" s="163"/>
      <c r="O130" s="163"/>
      <c r="P130" s="163"/>
      <c r="Q130" s="163"/>
      <c r="R130" s="163">
        <v>5</v>
      </c>
    </row>
    <row r="131" spans="1:18">
      <c r="A131" s="20" t="s">
        <v>572</v>
      </c>
      <c r="B131" s="20" t="s">
        <v>573</v>
      </c>
      <c r="C131" s="155"/>
      <c r="D131" s="156"/>
      <c r="E131" s="155"/>
      <c r="F131" s="20"/>
      <c r="G131" s="20"/>
      <c r="H131" s="20"/>
      <c r="I131" s="20"/>
      <c r="J131" s="20"/>
      <c r="K131" s="20"/>
      <c r="L131" s="20"/>
      <c r="M131" s="20"/>
      <c r="N131" s="20"/>
      <c r="O131" s="20"/>
      <c r="P131" s="20"/>
      <c r="Q131" s="20"/>
      <c r="R131" s="20"/>
    </row>
    <row r="134" spans="1:18">
      <c r="A134" s="10"/>
      <c r="B134" s="10"/>
      <c r="C134" s="10"/>
      <c r="D134" s="10"/>
      <c r="E134" s="10"/>
      <c r="R134" s="10"/>
    </row>
    <row r="136" spans="1:18">
      <c r="A136" s="11"/>
      <c r="B136" s="11"/>
      <c r="C136" s="11"/>
      <c r="D136" s="11"/>
      <c r="E136" s="11"/>
      <c r="R136" s="11"/>
    </row>
    <row r="137" spans="1:18">
      <c r="A137" s="10"/>
      <c r="B137" s="10"/>
      <c r="C137" s="10"/>
      <c r="D137" s="10"/>
      <c r="E137" s="10"/>
      <c r="R137" s="10"/>
    </row>
    <row r="138" spans="1:18">
      <c r="A138" s="10"/>
      <c r="B138" s="10"/>
      <c r="C138" s="10"/>
      <c r="D138" s="10"/>
      <c r="E138" s="10"/>
      <c r="R138" s="10"/>
    </row>
    <row r="139" spans="1:18">
      <c r="A139" s="12"/>
      <c r="B139" s="12"/>
      <c r="C139" s="12"/>
      <c r="D139" s="12"/>
      <c r="E139" s="12"/>
      <c r="R139" s="12"/>
    </row>
    <row r="140" spans="1:18">
      <c r="A140" s="12"/>
      <c r="B140" s="12"/>
      <c r="C140" s="12"/>
      <c r="D140" s="12"/>
      <c r="E140" s="12"/>
      <c r="R140" s="12"/>
    </row>
    <row r="143" spans="1:18">
      <c r="A143" s="9"/>
      <c r="B143" s="9"/>
      <c r="C143" s="9"/>
      <c r="D143" s="9"/>
      <c r="E143" s="9"/>
      <c r="R143" s="9"/>
    </row>
  </sheetData>
  <autoFilter ref="A7:R131" xr:uid="{00000000-0009-0000-0000-000008000000}">
    <filterColumn colId="5" showButton="0"/>
    <filterColumn colId="6" showButton="0"/>
    <filterColumn colId="7" showButton="0"/>
    <filterColumn colId="8" showButton="0"/>
    <filterColumn colId="9" showButton="0"/>
    <filterColumn colId="11" showButton="0"/>
    <filterColumn colId="12" showButton="0"/>
    <filterColumn colId="13" showButton="0"/>
    <filterColumn colId="14" showButton="0"/>
    <filterColumn colId="15" showButton="0"/>
  </autoFilter>
  <mergeCells count="8">
    <mergeCell ref="A2:A5"/>
    <mergeCell ref="L7:Q7"/>
    <mergeCell ref="A7:A8"/>
    <mergeCell ref="B7:B8"/>
    <mergeCell ref="C7:C8"/>
    <mergeCell ref="D7:D8"/>
    <mergeCell ref="E7:E8"/>
    <mergeCell ref="F7:K7"/>
  </mergeCells>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CE5F6A6DDD17348BF3A0455BB6711E0" ma:contentTypeVersion="14" ma:contentTypeDescription="Vytvoří nový dokument" ma:contentTypeScope="" ma:versionID="0266c77fc62525d380abec6a6e6c9d11">
  <xsd:schema xmlns:xsd="http://www.w3.org/2001/XMLSchema" xmlns:xs="http://www.w3.org/2001/XMLSchema" xmlns:p="http://schemas.microsoft.com/office/2006/metadata/properties" xmlns:ns2="6272917d-2b65-41fd-87e3-867c1aa3eede" xmlns:ns3="c820d90c-069d-479e-813a-5acb83ab8450" targetNamespace="http://schemas.microsoft.com/office/2006/metadata/properties" ma:root="true" ma:fieldsID="64b3f3c30866267805c512b0ca9e1173" ns2:_="" ns3:_="">
    <xsd:import namespace="6272917d-2b65-41fd-87e3-867c1aa3eede"/>
    <xsd:import namespace="c820d90c-069d-479e-813a-5acb83ab845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OCR"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72917d-2b65-41fd-87e3-867c1aa3eede"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Značky obrázků" ma:readOnly="false" ma:fieldId="{5cf76f15-5ced-4ddc-b409-7134ff3c332f}" ma:taxonomyMulti="true" ma:sspId="bce56c0d-8add-4fe5-85a8-9b3e3d2b7a8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20d90c-069d-479e-813a-5acb83ab845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3c1227d-655a-4a95-b6f5-b6d3309e76fc}" ma:internalName="TaxCatchAll" ma:showField="CatchAllData" ma:web="c820d90c-069d-479e-813a-5acb83ab8450">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272917d-2b65-41fd-87e3-867c1aa3eede">
      <Terms xmlns="http://schemas.microsoft.com/office/infopath/2007/PartnerControls"/>
    </lcf76f155ced4ddcb4097134ff3c332f>
    <TaxCatchAll xmlns="c820d90c-069d-479e-813a-5acb83ab8450" xsi:nil="true"/>
    <SharedWithUsers xmlns="c820d90c-069d-479e-813a-5acb83ab8450">
      <UserInfo>
        <DisplayName>Tomáš Verner</DisplayName>
        <AccountId>75</AccountId>
        <AccountType/>
      </UserInfo>
      <UserInfo>
        <DisplayName>Žaneta Dušková</DisplayName>
        <AccountId>59</AccountId>
        <AccountType/>
      </UserInfo>
      <UserInfo>
        <DisplayName>Martin Klepek</DisplayName>
        <AccountId>121</AccountId>
        <AccountType/>
      </UserInfo>
      <UserInfo>
        <DisplayName>Lucie Kamrádová</DisplayName>
        <AccountId>36</AccountId>
        <AccountType/>
      </UserInfo>
    </SharedWithUsers>
  </documentManagement>
</p:properties>
</file>

<file path=customXml/itemProps1.xml><?xml version="1.0" encoding="utf-8"?>
<ds:datastoreItem xmlns:ds="http://schemas.openxmlformats.org/officeDocument/2006/customXml" ds:itemID="{496EFDC2-AE68-412D-99AD-A69D793854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72917d-2b65-41fd-87e3-867c1aa3eede"/>
    <ds:schemaRef ds:uri="c820d90c-069d-479e-813a-5acb83ab84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F933B6-CE5A-46F4-A48E-79A55E113A31}">
  <ds:schemaRefs>
    <ds:schemaRef ds:uri="http://schemas.microsoft.com/sharepoint/v3/contenttype/forms"/>
  </ds:schemaRefs>
</ds:datastoreItem>
</file>

<file path=customXml/itemProps3.xml><?xml version="1.0" encoding="utf-8"?>
<ds:datastoreItem xmlns:ds="http://schemas.openxmlformats.org/officeDocument/2006/customXml" ds:itemID="{EE606A9A-310F-4927-8A62-F1315F2A4B8D}">
  <ds:schemaRefs>
    <ds:schemaRef ds:uri="http://schemas.openxmlformats.org/package/2006/metadata/core-properties"/>
    <ds:schemaRef ds:uri="http://purl.org/dc/terms/"/>
    <ds:schemaRef ds:uri="http://purl.org/dc/elements/1.1/"/>
    <ds:schemaRef ds:uri="http://schemas.microsoft.com/office/2006/metadata/properties"/>
    <ds:schemaRef ds:uri="http://schemas.microsoft.com/office/2006/documentManagement/types"/>
    <ds:schemaRef ds:uri="http://purl.org/dc/dcmitype/"/>
    <ds:schemaRef ds:uri="6272917d-2b65-41fd-87e3-867c1aa3eede"/>
    <ds:schemaRef ds:uri="http://schemas.microsoft.com/office/infopath/2007/PartnerControls"/>
    <ds:schemaRef ds:uri="c820d90c-069d-479e-813a-5acb83ab845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Listy</vt:lpstr>
      </vt:variant>
      <vt:variant>
        <vt:i4>9</vt:i4>
      </vt:variant>
    </vt:vector>
  </HeadingPairs>
  <TitlesOfParts>
    <vt:vector size="9" baseType="lpstr">
      <vt:lpstr>Oblast A</vt:lpstr>
      <vt:lpstr>Oblast B</vt:lpstr>
      <vt:lpstr>Oblast C</vt:lpstr>
      <vt:lpstr>Oblast D</vt:lpstr>
      <vt:lpstr>Oblast E</vt:lpstr>
      <vt:lpstr>Oblast F</vt:lpstr>
      <vt:lpstr>Oblast G</vt:lpstr>
      <vt:lpstr>CELKEM PPSŘ</vt:lpstr>
      <vt:lpstr>vše - cíle MŠMT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Tomáš Gongol;Petr Rypl;Tomáš Verner</dc:creator>
  <cp:keywords/>
  <dc:description/>
  <cp:lastModifiedBy>Tomáš Verner</cp:lastModifiedBy>
  <cp:revision/>
  <dcterms:created xsi:type="dcterms:W3CDTF">2022-02-14T10:11:03Z</dcterms:created>
  <dcterms:modified xsi:type="dcterms:W3CDTF">2023-11-29T12:41:05Z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0x0101003CE5F6A6DDD17348BF3A0455BB6711E0</vt:lpwstr>
  </property>
  <property fmtid="{D5CDD505-2E9C-101B-9397-08002B2CF9AE}" pid="3" name="Order">
    <vt:r8>444700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