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  <Override PartName="/xl/threadedComments/threadedComment1.xml" ContentType="application/vnd.ms-excel.threadedcomments+xml"/>
  <Override PartName="/xl/threadedComments/threadedComment2.xml" ContentType="application/vnd.ms-excel.threadedcomments+xml"/>
  <Override PartName="/xl/threadedComments/threadedComment3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2"/>
  <fileSharing readOnlyRecommended="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er0001\Slezská univerzita v Opavě\Vedeni - Dokumenty\Řízení projektů\PPSŘ 2023 a PRSZ 2023\MŠMT\ke schválení pro odeslání\"/>
    </mc:Choice>
  </mc:AlternateContent>
  <xr:revisionPtr revIDLastSave="17" documentId="8_{55A18CCC-1C57-4EB8-BC35-0108DE0B0DC6}" xr6:coauthVersionLast="36" xr6:coauthVersionMax="36" xr10:uidLastSave="{D60E5115-18D0-4124-98B5-0263CCD6E1F5}"/>
  <bookViews>
    <workbookView xWindow="240" yWindow="0" windowWidth="14148" windowHeight="15600" xr2:uid="{00000000-000D-0000-FFFF-FFFF00000000}"/>
  </bookViews>
  <sheets>
    <sheet name="Oblast A" sheetId="4" r:id="rId1"/>
    <sheet name="Oblast B" sheetId="5" r:id="rId2"/>
    <sheet name="Oblast C" sheetId="6" r:id="rId3"/>
    <sheet name="Oblast D" sheetId="7" r:id="rId4"/>
    <sheet name="Oblast E" sheetId="11" r:id="rId5"/>
    <sheet name="Oblast F" sheetId="12" r:id="rId6"/>
    <sheet name="Oblast G" sheetId="14" r:id="rId7"/>
    <sheet name="CELKEM PPSŘ" sheetId="15" r:id="rId8"/>
    <sheet name="vše - cíle MŠMT " sheetId="1" state="hidden" r:id="rId9"/>
  </sheets>
  <definedNames>
    <definedName name="_xlnm._FilterDatabase" localSheetId="0" hidden="1">'Oblast A'!$A$2:$AK$25</definedName>
    <definedName name="_xlnm._FilterDatabase" localSheetId="1" hidden="1">'Oblast B'!$A$2:$AL$12</definedName>
    <definedName name="_xlnm._FilterDatabase" localSheetId="2" hidden="1">'Oblast C'!$A$2:$G$3</definedName>
    <definedName name="_xlnm._FilterDatabase" localSheetId="3" hidden="1">'Oblast D'!$A$2:$G$3</definedName>
    <definedName name="_xlnm._FilterDatabase" localSheetId="4" hidden="1">'Oblast E'!$A$2:$G$3</definedName>
    <definedName name="_xlnm._FilterDatabase" localSheetId="5" hidden="1">'Oblast F'!$A$2:$G$11</definedName>
    <definedName name="_xlnm._FilterDatabase" localSheetId="6" hidden="1">'Oblast G'!$A$2:$G$14</definedName>
    <definedName name="_xlnm._FilterDatabase" localSheetId="8" hidden="1">'vše - cíle MŠMT '!$A$7:$S$132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8" i="14" l="1"/>
  <c r="E4" i="15" l="1"/>
  <c r="I13" i="7" l="1"/>
  <c r="I15" i="4" l="1"/>
  <c r="AE15" i="4" s="1"/>
  <c r="AF15" i="4"/>
  <c r="AG15" i="4"/>
  <c r="AH15" i="4"/>
  <c r="AI15" i="4"/>
  <c r="AJ15" i="4"/>
  <c r="AD15" i="4"/>
  <c r="I7" i="12" l="1"/>
  <c r="I6" i="4"/>
  <c r="R22" i="4"/>
  <c r="R7" i="4" l="1"/>
  <c r="S5" i="4" l="1"/>
  <c r="I10" i="14" l="1"/>
  <c r="I5" i="11"/>
  <c r="I8" i="11"/>
  <c r="I20" i="4"/>
  <c r="I5" i="14" l="1"/>
  <c r="I7" i="14"/>
  <c r="I8" i="12"/>
  <c r="I8" i="6"/>
  <c r="AB14" i="14"/>
  <c r="AA14" i="14"/>
  <c r="Z14" i="14"/>
  <c r="Y14" i="14"/>
  <c r="X14" i="14"/>
  <c r="W14" i="14"/>
  <c r="AB11" i="12"/>
  <c r="AA11" i="12"/>
  <c r="Z11" i="12"/>
  <c r="Y11" i="12"/>
  <c r="X11" i="12"/>
  <c r="W11" i="12"/>
  <c r="AB10" i="11"/>
  <c r="AA10" i="11"/>
  <c r="Z10" i="11"/>
  <c r="Y10" i="11"/>
  <c r="X10" i="11"/>
  <c r="W10" i="11"/>
  <c r="AB21" i="7"/>
  <c r="AA21" i="7"/>
  <c r="Z21" i="7"/>
  <c r="Y21" i="7"/>
  <c r="X21" i="7"/>
  <c r="W21" i="7"/>
  <c r="AB14" i="6"/>
  <c r="AA14" i="6"/>
  <c r="Z14" i="6"/>
  <c r="Y14" i="6"/>
  <c r="X14" i="6"/>
  <c r="W14" i="6"/>
  <c r="X12" i="5"/>
  <c r="AC12" i="5"/>
  <c r="AB12" i="5"/>
  <c r="AA12" i="5"/>
  <c r="Z12" i="5"/>
  <c r="Y12" i="5"/>
  <c r="E26" i="12" l="1"/>
  <c r="E29" i="6"/>
  <c r="E35" i="7"/>
  <c r="E25" i="11"/>
  <c r="E29" i="14"/>
  <c r="E27" i="5"/>
  <c r="W25" i="4"/>
  <c r="P25" i="4"/>
  <c r="AB25" i="4"/>
  <c r="AA25" i="4"/>
  <c r="Z25" i="4"/>
  <c r="Y25" i="4"/>
  <c r="X25" i="4"/>
  <c r="E12" i="15"/>
  <c r="E40" i="4" l="1"/>
  <c r="AD13" i="14"/>
  <c r="AE13" i="14"/>
  <c r="AF13" i="14"/>
  <c r="AH13" i="14"/>
  <c r="AI13" i="14"/>
  <c r="AJ13" i="14"/>
  <c r="Q14" i="14"/>
  <c r="R14" i="14"/>
  <c r="S14" i="14"/>
  <c r="T14" i="14"/>
  <c r="U14" i="14"/>
  <c r="P14" i="14"/>
  <c r="I13" i="14"/>
  <c r="AG13" i="14" s="1"/>
  <c r="I6" i="14"/>
  <c r="AD8" i="12"/>
  <c r="AE8" i="12"/>
  <c r="AF8" i="12"/>
  <c r="AG8" i="12"/>
  <c r="AH8" i="12"/>
  <c r="AJ8" i="12"/>
  <c r="AI8" i="12"/>
  <c r="AD8" i="11"/>
  <c r="AE8" i="11"/>
  <c r="AF8" i="11"/>
  <c r="AH8" i="11"/>
  <c r="AI8" i="11"/>
  <c r="AJ8" i="11"/>
  <c r="AD6" i="11"/>
  <c r="AE6" i="11"/>
  <c r="AF6" i="11"/>
  <c r="AG6" i="11"/>
  <c r="AH6" i="11"/>
  <c r="AI6" i="11"/>
  <c r="Q10" i="11"/>
  <c r="R10" i="11"/>
  <c r="S10" i="11"/>
  <c r="T10" i="11"/>
  <c r="U10" i="11"/>
  <c r="P10" i="11"/>
  <c r="AG8" i="11"/>
  <c r="I6" i="11"/>
  <c r="AJ6" i="11" s="1"/>
  <c r="AD19" i="7"/>
  <c r="AE19" i="7"/>
  <c r="AF19" i="7"/>
  <c r="AG19" i="7"/>
  <c r="AH19" i="7"/>
  <c r="AJ19" i="7"/>
  <c r="AD15" i="7"/>
  <c r="AE15" i="7"/>
  <c r="AF15" i="7"/>
  <c r="AG15" i="7"/>
  <c r="AH15" i="7"/>
  <c r="AJ15" i="7"/>
  <c r="AD9" i="7"/>
  <c r="AE9" i="7"/>
  <c r="AF9" i="7"/>
  <c r="AG9" i="7"/>
  <c r="AH9" i="7"/>
  <c r="AJ9" i="7"/>
  <c r="AD10" i="7"/>
  <c r="AE10" i="7"/>
  <c r="AF10" i="7"/>
  <c r="AG10" i="7"/>
  <c r="AH10" i="7"/>
  <c r="AJ10" i="7"/>
  <c r="Q21" i="7"/>
  <c r="R21" i="7"/>
  <c r="S21" i="7"/>
  <c r="T21" i="7"/>
  <c r="U21" i="7"/>
  <c r="P21" i="7"/>
  <c r="I18" i="7"/>
  <c r="I19" i="7"/>
  <c r="AI19" i="7" s="1"/>
  <c r="I20" i="7"/>
  <c r="I15" i="7"/>
  <c r="AI15" i="7" s="1"/>
  <c r="I9" i="7"/>
  <c r="AI9" i="7" s="1"/>
  <c r="I10" i="7"/>
  <c r="AI10" i="7" s="1"/>
  <c r="I11" i="6"/>
  <c r="AE5" i="5"/>
  <c r="AF5" i="5"/>
  <c r="AG5" i="5"/>
  <c r="AH5" i="5"/>
  <c r="AI5" i="5"/>
  <c r="AJ5" i="5"/>
  <c r="AE6" i="5"/>
  <c r="AF6" i="5"/>
  <c r="AG6" i="5"/>
  <c r="AH6" i="5"/>
  <c r="AI6" i="5"/>
  <c r="AJ6" i="5"/>
  <c r="I5" i="5"/>
  <c r="AK5" i="5" s="1"/>
  <c r="I6" i="5"/>
  <c r="AK6" i="5" s="1"/>
  <c r="I10" i="5"/>
  <c r="I11" i="5"/>
  <c r="AE6" i="4"/>
  <c r="AF6" i="4"/>
  <c r="AG6" i="4"/>
  <c r="AH6" i="4"/>
  <c r="AI6" i="4"/>
  <c r="AJ6" i="4"/>
  <c r="AD6" i="4" l="1"/>
  <c r="I11" i="14" l="1"/>
  <c r="AE7" i="14"/>
  <c r="AF7" i="14"/>
  <c r="AH7" i="14"/>
  <c r="AI7" i="14"/>
  <c r="AJ7" i="14"/>
  <c r="AE8" i="14"/>
  <c r="AF8" i="14"/>
  <c r="AH8" i="14"/>
  <c r="AI8" i="14"/>
  <c r="AJ8" i="14"/>
  <c r="AD8" i="14"/>
  <c r="AD7" i="14"/>
  <c r="I24" i="4"/>
  <c r="I7" i="6"/>
  <c r="I18" i="4" l="1"/>
  <c r="I8" i="14"/>
  <c r="AG8" i="14" s="1"/>
  <c r="C12" i="15"/>
  <c r="D12" i="15" s="1"/>
  <c r="I10" i="12"/>
  <c r="AH11" i="14" l="1"/>
  <c r="AG7" i="14"/>
  <c r="AG11" i="14"/>
  <c r="AJ11" i="14"/>
  <c r="AI11" i="14"/>
  <c r="AF11" i="14"/>
  <c r="AE11" i="14"/>
  <c r="AD11" i="14"/>
  <c r="I16" i="4"/>
  <c r="AD16" i="4" s="1"/>
  <c r="AE24" i="4"/>
  <c r="I22" i="4"/>
  <c r="AE22" i="4" s="1"/>
  <c r="AD20" i="4"/>
  <c r="AJ12" i="14"/>
  <c r="AI12" i="14"/>
  <c r="AH12" i="14"/>
  <c r="AG12" i="14"/>
  <c r="AF12" i="14"/>
  <c r="AE12" i="14"/>
  <c r="AD12" i="14"/>
  <c r="AJ10" i="14"/>
  <c r="AI10" i="14"/>
  <c r="AG10" i="14"/>
  <c r="AF10" i="14"/>
  <c r="AE10" i="14"/>
  <c r="AD10" i="14"/>
  <c r="AJ9" i="14"/>
  <c r="AI9" i="14"/>
  <c r="AH9" i="14"/>
  <c r="AG9" i="14"/>
  <c r="AF9" i="14"/>
  <c r="AE9" i="14"/>
  <c r="AD9" i="14"/>
  <c r="AJ6" i="14"/>
  <c r="AI6" i="14"/>
  <c r="AH6" i="14"/>
  <c r="AG6" i="14"/>
  <c r="AF6" i="14"/>
  <c r="AE6" i="14"/>
  <c r="AD6" i="14"/>
  <c r="AJ5" i="14"/>
  <c r="AI5" i="14"/>
  <c r="AH5" i="14"/>
  <c r="AG5" i="14"/>
  <c r="AF5" i="14"/>
  <c r="AE5" i="14"/>
  <c r="AD5" i="14"/>
  <c r="AI10" i="12"/>
  <c r="AH10" i="12"/>
  <c r="AG10" i="12"/>
  <c r="AF10" i="12"/>
  <c r="AE10" i="12"/>
  <c r="AD10" i="12"/>
  <c r="AJ9" i="12"/>
  <c r="AI9" i="12"/>
  <c r="AH9" i="12"/>
  <c r="AG9" i="12"/>
  <c r="AF9" i="12"/>
  <c r="AE9" i="12"/>
  <c r="AD9" i="12"/>
  <c r="AI7" i="12"/>
  <c r="AH7" i="12"/>
  <c r="AG7" i="12"/>
  <c r="AF7" i="12"/>
  <c r="AE7" i="12"/>
  <c r="AD7" i="12"/>
  <c r="AJ6" i="12"/>
  <c r="AI6" i="12"/>
  <c r="AH6" i="12"/>
  <c r="AG6" i="12"/>
  <c r="AF6" i="12"/>
  <c r="AE6" i="12"/>
  <c r="AD6" i="12"/>
  <c r="AI5" i="12"/>
  <c r="AH5" i="12"/>
  <c r="AG5" i="12"/>
  <c r="AF5" i="12"/>
  <c r="AE5" i="12"/>
  <c r="AD5" i="12"/>
  <c r="AJ9" i="11"/>
  <c r="AI9" i="11"/>
  <c r="AH9" i="11"/>
  <c r="AG9" i="11"/>
  <c r="AF9" i="11"/>
  <c r="AE9" i="11"/>
  <c r="AD9" i="11"/>
  <c r="AJ7" i="11"/>
  <c r="AI7" i="11"/>
  <c r="AH7" i="11"/>
  <c r="AG7" i="11"/>
  <c r="AF7" i="11"/>
  <c r="AE7" i="11"/>
  <c r="AD7" i="11"/>
  <c r="AJ5" i="11"/>
  <c r="AI5" i="11"/>
  <c r="AH5" i="11"/>
  <c r="AG5" i="11"/>
  <c r="AF5" i="11"/>
  <c r="AE5" i="11"/>
  <c r="AD5" i="11"/>
  <c r="AJ13" i="6"/>
  <c r="AI13" i="6"/>
  <c r="AH13" i="6"/>
  <c r="AG13" i="6"/>
  <c r="AF13" i="6"/>
  <c r="AE13" i="6"/>
  <c r="AJ12" i="6"/>
  <c r="AI12" i="6"/>
  <c r="AH12" i="6"/>
  <c r="AG12" i="6"/>
  <c r="AF12" i="6"/>
  <c r="AE12" i="6"/>
  <c r="AD12" i="6"/>
  <c r="AJ11" i="6"/>
  <c r="AI11" i="6"/>
  <c r="AH11" i="6"/>
  <c r="AG11" i="6"/>
  <c r="AF11" i="6"/>
  <c r="AD11" i="6"/>
  <c r="AI10" i="6"/>
  <c r="AH10" i="6"/>
  <c r="AG10" i="6"/>
  <c r="AF10" i="6"/>
  <c r="AE10" i="6"/>
  <c r="AD10" i="6"/>
  <c r="AJ9" i="6"/>
  <c r="AI9" i="6"/>
  <c r="AH9" i="6"/>
  <c r="AG9" i="6"/>
  <c r="AF9" i="6"/>
  <c r="AE9" i="6"/>
  <c r="AD9" i="6"/>
  <c r="AI8" i="6"/>
  <c r="AH8" i="6"/>
  <c r="AG8" i="6"/>
  <c r="AF8" i="6"/>
  <c r="AE8" i="6"/>
  <c r="AD8" i="6"/>
  <c r="AJ7" i="6"/>
  <c r="AI7" i="6"/>
  <c r="AH7" i="6"/>
  <c r="AG7" i="6"/>
  <c r="AF7" i="6"/>
  <c r="AE7" i="6"/>
  <c r="AD7" i="6"/>
  <c r="AJ6" i="6"/>
  <c r="AI6" i="6"/>
  <c r="AH6" i="6"/>
  <c r="AG6" i="6"/>
  <c r="AF6" i="6"/>
  <c r="AE6" i="6"/>
  <c r="AD6" i="6"/>
  <c r="AI5" i="6"/>
  <c r="AH5" i="6"/>
  <c r="AG5" i="6"/>
  <c r="AF5" i="6"/>
  <c r="AE5" i="6"/>
  <c r="AD5" i="6"/>
  <c r="AK11" i="5"/>
  <c r="AJ11" i="5"/>
  <c r="AI11" i="5"/>
  <c r="AH11" i="5"/>
  <c r="AG11" i="5"/>
  <c r="AF11" i="5"/>
  <c r="AE11" i="5"/>
  <c r="AK10" i="5"/>
  <c r="AJ10" i="5"/>
  <c r="AI10" i="5"/>
  <c r="AH10" i="5"/>
  <c r="AF10" i="5"/>
  <c r="AE10" i="5"/>
  <c r="AK9" i="5"/>
  <c r="AJ9" i="5"/>
  <c r="AI9" i="5"/>
  <c r="AH9" i="5"/>
  <c r="AG9" i="5"/>
  <c r="AF9" i="5"/>
  <c r="AE9" i="5"/>
  <c r="AK8" i="5"/>
  <c r="AJ8" i="5"/>
  <c r="AI8" i="5"/>
  <c r="AH8" i="5"/>
  <c r="AG8" i="5"/>
  <c r="AF8" i="5"/>
  <c r="AE8" i="5"/>
  <c r="AK7" i="5"/>
  <c r="AJ7" i="5"/>
  <c r="AI7" i="5"/>
  <c r="AH7" i="5"/>
  <c r="AG7" i="5"/>
  <c r="AF7" i="5"/>
  <c r="AE7" i="5"/>
  <c r="AE7" i="4"/>
  <c r="AF7" i="4"/>
  <c r="AG7" i="4"/>
  <c r="AH7" i="4"/>
  <c r="AI7" i="4"/>
  <c r="AJ7" i="4"/>
  <c r="AE8" i="4"/>
  <c r="AF8" i="4"/>
  <c r="AG8" i="4"/>
  <c r="AH8" i="4"/>
  <c r="AI8" i="4"/>
  <c r="AJ8" i="4"/>
  <c r="AD9" i="4"/>
  <c r="AE9" i="4"/>
  <c r="AF9" i="4"/>
  <c r="AG9" i="4"/>
  <c r="AH9" i="4"/>
  <c r="AI9" i="4"/>
  <c r="AJ9" i="4"/>
  <c r="AD10" i="4"/>
  <c r="AE10" i="4"/>
  <c r="AF10" i="4"/>
  <c r="AG10" i="4"/>
  <c r="AH10" i="4"/>
  <c r="AI10" i="4"/>
  <c r="AJ10" i="4"/>
  <c r="AD11" i="4"/>
  <c r="AE11" i="4"/>
  <c r="AF11" i="4"/>
  <c r="AG11" i="4"/>
  <c r="AH11" i="4"/>
  <c r="AI11" i="4"/>
  <c r="AJ11" i="4"/>
  <c r="AE12" i="4"/>
  <c r="AF12" i="4"/>
  <c r="AG12" i="4"/>
  <c r="AH12" i="4"/>
  <c r="AI12" i="4"/>
  <c r="AJ12" i="4"/>
  <c r="AD13" i="4"/>
  <c r="AE13" i="4"/>
  <c r="AF13" i="4"/>
  <c r="AG13" i="4"/>
  <c r="AH13" i="4"/>
  <c r="AI13" i="4"/>
  <c r="AJ13" i="4"/>
  <c r="AE14" i="4"/>
  <c r="AF14" i="4"/>
  <c r="AG14" i="4"/>
  <c r="AH14" i="4"/>
  <c r="AI14" i="4"/>
  <c r="AJ14" i="4"/>
  <c r="AE16" i="4"/>
  <c r="AF16" i="4"/>
  <c r="AG16" i="4"/>
  <c r="AH16" i="4"/>
  <c r="AI16" i="4"/>
  <c r="AJ16" i="4"/>
  <c r="AD17" i="4"/>
  <c r="AE17" i="4"/>
  <c r="AF17" i="4"/>
  <c r="AG17" i="4"/>
  <c r="AH17" i="4"/>
  <c r="AI17" i="4"/>
  <c r="AJ17" i="4"/>
  <c r="AD18" i="4"/>
  <c r="AE18" i="4"/>
  <c r="AF18" i="4"/>
  <c r="AG18" i="4"/>
  <c r="AH18" i="4"/>
  <c r="AI18" i="4"/>
  <c r="AD19" i="4"/>
  <c r="AE19" i="4"/>
  <c r="AF19" i="4"/>
  <c r="AG19" i="4"/>
  <c r="AH19" i="4"/>
  <c r="AI19" i="4"/>
  <c r="AJ19" i="4"/>
  <c r="AE20" i="4"/>
  <c r="AF20" i="4"/>
  <c r="AG20" i="4"/>
  <c r="AH20" i="4"/>
  <c r="AI20" i="4"/>
  <c r="AJ20" i="4"/>
  <c r="AD21" i="4"/>
  <c r="AE21" i="4"/>
  <c r="AF21" i="4"/>
  <c r="AG21" i="4"/>
  <c r="AH21" i="4"/>
  <c r="AI21" i="4"/>
  <c r="AJ21" i="4"/>
  <c r="AD22" i="4"/>
  <c r="AF22" i="4"/>
  <c r="AG22" i="4"/>
  <c r="AH22" i="4"/>
  <c r="AI22" i="4"/>
  <c r="AJ22" i="4"/>
  <c r="AD23" i="4"/>
  <c r="AE23" i="4"/>
  <c r="AF23" i="4"/>
  <c r="AG23" i="4"/>
  <c r="AH23" i="4"/>
  <c r="AI23" i="4"/>
  <c r="AJ23" i="4"/>
  <c r="AD24" i="4"/>
  <c r="AF24" i="4"/>
  <c r="AG24" i="4"/>
  <c r="AH24" i="4"/>
  <c r="AI24" i="4"/>
  <c r="AJ24" i="4"/>
  <c r="AE5" i="4"/>
  <c r="AF5" i="4"/>
  <c r="AG5" i="4"/>
  <c r="AH5" i="4"/>
  <c r="AI5" i="4"/>
  <c r="AJ5" i="4"/>
  <c r="AD6" i="7"/>
  <c r="AE6" i="7"/>
  <c r="AF6" i="7"/>
  <c r="AG6" i="7"/>
  <c r="AH6" i="7"/>
  <c r="AJ6" i="7"/>
  <c r="AD7" i="7"/>
  <c r="AE7" i="7"/>
  <c r="AF7" i="7"/>
  <c r="AG7" i="7"/>
  <c r="AH7" i="7"/>
  <c r="AI7" i="7"/>
  <c r="AJ7" i="7"/>
  <c r="AD8" i="7"/>
  <c r="AE8" i="7"/>
  <c r="AF8" i="7"/>
  <c r="AG8" i="7"/>
  <c r="AH8" i="7"/>
  <c r="AJ8" i="7"/>
  <c r="AD11" i="7"/>
  <c r="AE11" i="7"/>
  <c r="AF11" i="7"/>
  <c r="AG11" i="7"/>
  <c r="AH11" i="7"/>
  <c r="AI11" i="7"/>
  <c r="AJ11" i="7"/>
  <c r="AD12" i="7"/>
  <c r="AE12" i="7"/>
  <c r="AF12" i="7"/>
  <c r="AG12" i="7"/>
  <c r="AH12" i="7"/>
  <c r="AJ12" i="7"/>
  <c r="AD13" i="7"/>
  <c r="AE13" i="7"/>
  <c r="AF13" i="7"/>
  <c r="AG13" i="7"/>
  <c r="AH13" i="7"/>
  <c r="AJ13" i="7"/>
  <c r="AD14" i="7"/>
  <c r="AE14" i="7"/>
  <c r="AF14" i="7"/>
  <c r="AG14" i="7"/>
  <c r="AH14" i="7"/>
  <c r="AJ14" i="7"/>
  <c r="AD16" i="7"/>
  <c r="AE16" i="7"/>
  <c r="AF16" i="7"/>
  <c r="AG16" i="7"/>
  <c r="AH16" i="7"/>
  <c r="AI16" i="7"/>
  <c r="AJ16" i="7"/>
  <c r="AD17" i="7"/>
  <c r="AE17" i="7"/>
  <c r="AF17" i="7"/>
  <c r="AG17" i="7"/>
  <c r="AH17" i="7"/>
  <c r="AJ17" i="7"/>
  <c r="AD18" i="7"/>
  <c r="AE18" i="7"/>
  <c r="AF18" i="7"/>
  <c r="AG18" i="7"/>
  <c r="AH18" i="7"/>
  <c r="AJ18" i="7"/>
  <c r="AD20" i="7"/>
  <c r="AE20" i="7"/>
  <c r="AF20" i="7"/>
  <c r="AG20" i="7"/>
  <c r="AH20" i="7"/>
  <c r="AJ20" i="7"/>
  <c r="AE5" i="7"/>
  <c r="AF5" i="7"/>
  <c r="AG5" i="7"/>
  <c r="AH5" i="7"/>
  <c r="AJ5" i="7"/>
  <c r="AD5" i="7"/>
  <c r="Q11" i="12"/>
  <c r="R11" i="12"/>
  <c r="S11" i="12"/>
  <c r="T11" i="12"/>
  <c r="U11" i="12"/>
  <c r="P11" i="12"/>
  <c r="Q14" i="6"/>
  <c r="R14" i="6"/>
  <c r="S14" i="6"/>
  <c r="T14" i="6"/>
  <c r="U14" i="6"/>
  <c r="P14" i="6"/>
  <c r="R12" i="5"/>
  <c r="S12" i="5"/>
  <c r="T12" i="5"/>
  <c r="U12" i="5"/>
  <c r="V12" i="5"/>
  <c r="Q12" i="5"/>
  <c r="Q25" i="4"/>
  <c r="R25" i="4"/>
  <c r="S25" i="4"/>
  <c r="T25" i="4"/>
  <c r="U25" i="4"/>
  <c r="AF21" i="7" l="1"/>
  <c r="AD21" i="7"/>
  <c r="AJ21" i="7"/>
  <c r="AH21" i="7"/>
  <c r="AE21" i="7"/>
  <c r="AG21" i="7"/>
  <c r="AD10" i="11"/>
  <c r="E14" i="11" s="1"/>
  <c r="AH10" i="11"/>
  <c r="E18" i="11" s="1"/>
  <c r="AF10" i="11"/>
  <c r="E16" i="11" s="1"/>
  <c r="AI10" i="11"/>
  <c r="E19" i="11" s="1"/>
  <c r="AE10" i="11"/>
  <c r="E15" i="11" s="1"/>
  <c r="AD14" i="14"/>
  <c r="E18" i="14" s="1"/>
  <c r="AE14" i="14"/>
  <c r="E19" i="14" s="1"/>
  <c r="AI14" i="14"/>
  <c r="E23" i="14" s="1"/>
  <c r="AJ10" i="11"/>
  <c r="E20" i="11" s="1"/>
  <c r="AF14" i="14"/>
  <c r="E20" i="14" s="1"/>
  <c r="AJ14" i="14"/>
  <c r="E24" i="14" s="1"/>
  <c r="AE12" i="5"/>
  <c r="E16" i="5" s="1"/>
  <c r="AD11" i="12"/>
  <c r="E15" i="12" s="1"/>
  <c r="AH12" i="5"/>
  <c r="E19" i="5" s="1"/>
  <c r="AF12" i="5"/>
  <c r="E17" i="5" s="1"/>
  <c r="AI12" i="5"/>
  <c r="E20" i="5" s="1"/>
  <c r="AJ12" i="5"/>
  <c r="E21" i="5" s="1"/>
  <c r="AG14" i="6"/>
  <c r="E21" i="6" s="1"/>
  <c r="AH14" i="6"/>
  <c r="E22" i="6" s="1"/>
  <c r="AI11" i="12"/>
  <c r="E20" i="12" s="1"/>
  <c r="AE11" i="12"/>
  <c r="E16" i="12" s="1"/>
  <c r="AF11" i="12"/>
  <c r="E17" i="12" s="1"/>
  <c r="AG11" i="12"/>
  <c r="E18" i="12" s="1"/>
  <c r="AH11" i="12"/>
  <c r="E19" i="12" s="1"/>
  <c r="AF14" i="6"/>
  <c r="E20" i="6" s="1"/>
  <c r="AI14" i="6"/>
  <c r="E23" i="6" s="1"/>
  <c r="AF25" i="4"/>
  <c r="E31" i="4" s="1"/>
  <c r="AG25" i="4"/>
  <c r="E32" i="4" s="1"/>
  <c r="AH25" i="4" l="1"/>
  <c r="E33" i="4" s="1"/>
  <c r="AI25" i="4"/>
  <c r="E34" i="4" s="1"/>
  <c r="AE25" i="4"/>
  <c r="E30" i="4" s="1"/>
  <c r="E10" i="15" l="1"/>
  <c r="E9" i="15"/>
  <c r="E8" i="15"/>
  <c r="E7" i="15"/>
  <c r="E6" i="15"/>
  <c r="E5" i="15"/>
  <c r="AH10" i="14" l="1"/>
  <c r="AG14" i="14"/>
  <c r="E21" i="14" s="1"/>
  <c r="AJ7" i="12"/>
  <c r="AJ10" i="12"/>
  <c r="I5" i="12"/>
  <c r="AJ5" i="12" s="1"/>
  <c r="AJ11" i="12" l="1"/>
  <c r="E21" i="12" s="1"/>
  <c r="E23" i="12" s="1"/>
  <c r="AH14" i="14"/>
  <c r="E22" i="14" s="1"/>
  <c r="E26" i="14" s="1"/>
  <c r="AG10" i="11"/>
  <c r="I6" i="7"/>
  <c r="AI6" i="7" s="1"/>
  <c r="I8" i="7"/>
  <c r="AI8" i="7" s="1"/>
  <c r="I12" i="7"/>
  <c r="AI12" i="7" s="1"/>
  <c r="AI13" i="7"/>
  <c r="I14" i="7"/>
  <c r="AI14" i="7" s="1"/>
  <c r="I17" i="7"/>
  <c r="AI17" i="7" s="1"/>
  <c r="AI18" i="7"/>
  <c r="AI20" i="7"/>
  <c r="AJ8" i="6"/>
  <c r="I10" i="6"/>
  <c r="AJ10" i="6" s="1"/>
  <c r="AE11" i="6"/>
  <c r="AE14" i="6" s="1"/>
  <c r="E19" i="6" s="1"/>
  <c r="I13" i="6"/>
  <c r="AD13" i="6" s="1"/>
  <c r="AD14" i="6" s="1"/>
  <c r="E18" i="6" s="1"/>
  <c r="I5" i="6"/>
  <c r="AJ5" i="6" s="1"/>
  <c r="AG10" i="5"/>
  <c r="AG12" i="5" s="1"/>
  <c r="E18" i="5" s="1"/>
  <c r="E17" i="11" l="1"/>
  <c r="E22" i="11" s="1"/>
  <c r="AK12" i="5"/>
  <c r="E22" i="5" s="1"/>
  <c r="E24" i="5" s="1"/>
  <c r="AJ14" i="6"/>
  <c r="E24" i="6" s="1"/>
  <c r="E26" i="6" s="1"/>
  <c r="I5" i="7"/>
  <c r="AI5" i="7" s="1"/>
  <c r="AI21" i="7" s="1"/>
  <c r="I14" i="4"/>
  <c r="AD14" i="4" s="1"/>
  <c r="AJ18" i="4"/>
  <c r="AJ25" i="4" s="1"/>
  <c r="E35" i="4" s="1"/>
  <c r="I11" i="4"/>
  <c r="I12" i="4"/>
  <c r="AD12" i="4" s="1"/>
  <c r="I7" i="4"/>
  <c r="AD7" i="4" s="1"/>
  <c r="I8" i="4"/>
  <c r="AD8" i="4" s="1"/>
  <c r="I5" i="4"/>
  <c r="AD5" i="4" s="1"/>
  <c r="AD25" i="4" l="1"/>
  <c r="E29" i="4" s="1"/>
  <c r="C19" i="15"/>
  <c r="D19" i="15" s="1"/>
  <c r="C20" i="15"/>
  <c r="D20" i="15" s="1"/>
  <c r="C21" i="15"/>
  <c r="D21" i="15" s="1"/>
  <c r="C18" i="15"/>
  <c r="D18" i="15" s="1"/>
  <c r="C4" i="1"/>
  <c r="J3" i="1"/>
  <c r="I3" i="1"/>
  <c r="H3" i="1"/>
  <c r="G3" i="1"/>
  <c r="F3" i="1"/>
  <c r="E3" i="1"/>
  <c r="D3" i="1"/>
  <c r="C17" i="15" l="1"/>
  <c r="D17" i="15" s="1"/>
  <c r="C16" i="15"/>
  <c r="D16" i="15" s="1"/>
  <c r="E37" i="4"/>
  <c r="E24" i="7" l="1"/>
  <c r="C4" i="15" s="1"/>
  <c r="D4" i="15" l="1"/>
  <c r="H4" i="15" s="1"/>
  <c r="I4" i="15"/>
  <c r="J4" i="15"/>
  <c r="E27" i="7"/>
  <c r="C7" i="15" s="1"/>
  <c r="J7" i="15" s="1"/>
  <c r="E28" i="7"/>
  <c r="C8" i="15" s="1"/>
  <c r="J8" i="15" s="1"/>
  <c r="E26" i="7"/>
  <c r="C6" i="15" s="1"/>
  <c r="J6" i="15" s="1"/>
  <c r="E29" i="7"/>
  <c r="C9" i="15" s="1"/>
  <c r="J9" i="15" s="1"/>
  <c r="E30" i="7"/>
  <c r="C10" i="15" s="1"/>
  <c r="E25" i="7"/>
  <c r="C5" i="15" s="1"/>
  <c r="I5" i="15" l="1"/>
  <c r="J5" i="15"/>
  <c r="D10" i="15"/>
  <c r="H10" i="15" s="1"/>
  <c r="J10" i="15"/>
  <c r="D6" i="15"/>
  <c r="H6" i="15" s="1"/>
  <c r="I6" i="15"/>
  <c r="I10" i="15"/>
  <c r="D8" i="15"/>
  <c r="H8" i="15" s="1"/>
  <c r="I8" i="15"/>
  <c r="I9" i="15"/>
  <c r="D9" i="15"/>
  <c r="H9" i="15" s="1"/>
  <c r="D7" i="15"/>
  <c r="H7" i="15" s="1"/>
  <c r="I7" i="15"/>
  <c r="E32" i="7"/>
  <c r="D5" i="15"/>
  <c r="H5" i="15" s="1"/>
  <c r="C11" i="15"/>
  <c r="D11" i="15" l="1"/>
  <c r="J11" i="15"/>
  <c r="I11" i="1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tc={E8373372-714D-D040-A8A4-DC37C0BF9711}</author>
    <author>ver0001</author>
    <author>Žaneta Dušková</author>
    <author>Administrator</author>
  </authors>
  <commentList>
    <comment ref="F2" authorId="0" shapeId="0" xr:uid="{00000000-0006-0000-0000-000001000000}">
      <text>
        <r>
          <rPr>
            <sz val="12"/>
            <color theme="1"/>
            <rFont val="Calibri"/>
            <family val="2"/>
            <charset val="238"/>
            <scheme val="minor"/>
          </rPr>
  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Bude vyplněno na závěr jako zobecnění výstupů R + součásti sloupce J až O</t>
        </r>
      </text>
    </comment>
    <comment ref="J7" authorId="1" shapeId="0" xr:uid="{EECD9905-2BAA-4859-A5CB-594A678A3D04}">
      <text>
        <r>
          <rPr>
            <b/>
            <sz val="9"/>
            <color rgb="FF000000"/>
            <rFont val="Tahoma"/>
            <family val="2"/>
            <charset val="238"/>
          </rPr>
          <t>ver0001:</t>
        </r>
        <r>
          <rPr>
            <sz val="9"/>
            <color rgb="FF000000"/>
            <rFont val="Tahoma"/>
            <family val="2"/>
            <charset val="238"/>
          </rPr>
          <t xml:space="preserve">
</t>
        </r>
        <r>
          <rPr>
            <sz val="9"/>
            <color rgb="FF000000"/>
            <rFont val="Tahoma"/>
            <family val="2"/>
            <charset val="238"/>
          </rPr>
          <t xml:space="preserve">Poslední odrážka byla pod FVP, přesunuto na rektorátní úroveň, stejně tak prostředky z FVP 150 tis. Kč (zde bylo 20 tisl Kč)
</t>
        </r>
        <r>
          <rPr>
            <sz val="9"/>
            <color rgb="FF000000"/>
            <rFont val="Tahoma"/>
            <family val="2"/>
            <charset val="238"/>
          </rPr>
          <t xml:space="preserve">
</t>
        </r>
        <r>
          <rPr>
            <sz val="9"/>
            <color rgb="FF000000"/>
            <rFont val="Tahoma"/>
            <family val="2"/>
            <charset val="238"/>
          </rPr>
          <t>OK</t>
        </r>
      </text>
    </comment>
    <comment ref="L7" authorId="1" shapeId="0" xr:uid="{B3C84BB6-2CE5-4CFB-AC06-B980C4B8926F}">
      <text>
        <r>
          <rPr>
            <sz val="12"/>
            <color rgb="FF000000"/>
            <rFont val="Calibri"/>
            <family val="2"/>
            <charset val="238"/>
          </rPr>
          <t xml:space="preserve">ver0001:
</t>
        </r>
        <r>
          <rPr>
            <sz val="12"/>
            <color rgb="FF000000"/>
            <rFont val="Calibri"/>
            <family val="2"/>
            <charset val="238"/>
          </rPr>
          <t xml:space="preserve">Poslední bod je totéž co Praxe v IS SU
</t>
        </r>
        <r>
          <rPr>
            <sz val="12"/>
            <color rgb="FF000000"/>
            <rFont val="Calibri"/>
            <family val="2"/>
            <charset val="238"/>
          </rPr>
          <t xml:space="preserve">
</t>
        </r>
        <r>
          <rPr>
            <sz val="12"/>
            <color rgb="FF000000"/>
            <rFont val="Calibri"/>
            <family val="2"/>
            <charset val="238"/>
          </rPr>
          <t xml:space="preserve">Akce podporující inovaci ve výuce - doptat se!jde o vzdělávací činnosti 95 tis.
</t>
        </r>
        <r>
          <rPr>
            <sz val="12"/>
            <color rgb="FF000000"/>
            <rFont val="Calibri"/>
            <family val="2"/>
            <charset val="238"/>
          </rPr>
          <t xml:space="preserve">
</t>
        </r>
        <r>
          <rPr>
            <sz val="12"/>
            <color rgb="FF000000"/>
            <rFont val="Calibri"/>
            <family val="2"/>
            <charset val="238"/>
          </rPr>
          <t xml:space="preserve">Studenti podpoření při profesních aktivitách (5) 47.000
</t>
        </r>
        <r>
          <rPr>
            <sz val="12"/>
            <color rgb="FF000000"/>
            <rFont val="Calibri"/>
            <family val="2"/>
            <charset val="238"/>
          </rPr>
          <t xml:space="preserve">Odborné exkurze (2) 30.000
</t>
        </r>
        <r>
          <rPr>
            <sz val="12"/>
            <color rgb="FF000000"/>
            <rFont val="Calibri"/>
            <family val="2"/>
            <charset val="238"/>
          </rPr>
          <t xml:space="preserve">Nastavení procesů " 28.000
</t>
        </r>
      </text>
    </comment>
    <comment ref="K14" authorId="2" shapeId="0" xr:uid="{DF107F05-6A45-4F2D-8E47-3A7EE5618318}">
      <text>
        <r>
          <rPr>
            <sz val="12"/>
            <color rgb="FF000000"/>
            <rFont val="Calibri"/>
            <family val="2"/>
            <charset val="238"/>
          </rPr>
          <t xml:space="preserve">Žaneta Dušková:
</t>
        </r>
        <r>
          <rPr>
            <sz val="12"/>
            <color rgb="FF000000"/>
            <rFont val="Calibri"/>
            <family val="2"/>
            <charset val="238"/>
          </rPr>
          <t xml:space="preserve">Přesunuto z G, řádek 5
</t>
        </r>
        <r>
          <rPr>
            <strike/>
            <sz val="12"/>
            <color rgb="FF000000"/>
            <rFont val="Calibri"/>
            <family val="2"/>
            <charset val="238"/>
          </rPr>
          <t>4-denní seminář - 56 tis.</t>
        </r>
        <r>
          <rPr>
            <sz val="12"/>
            <color rgb="FF000000"/>
            <rFont val="Calibri"/>
            <family val="2"/>
            <charset val="238"/>
          </rPr>
          <t xml:space="preserve"> 
</t>
        </r>
        <r>
          <rPr>
            <sz val="12"/>
            <color rgb="FF000000"/>
            <rFont val="Calibri"/>
            <family val="2"/>
            <charset val="238"/>
          </rPr>
          <t xml:space="preserve">2-denní seminář - 46 tis.
</t>
        </r>
        <r>
          <rPr>
            <sz val="12"/>
            <color rgb="FF000000"/>
            <rFont val="Calibri"/>
            <family val="2"/>
            <charset val="238"/>
          </rPr>
          <t xml:space="preserve">6 realizovaných vzdělávacích akcí - 120 tis.
</t>
        </r>
        <r>
          <rPr>
            <sz val="12"/>
            <color rgb="FF000000"/>
            <rFont val="Calibri"/>
            <family val="2"/>
            <charset val="238"/>
          </rPr>
          <t xml:space="preserve">Týden inovací ve výuce. – 60 tis.
</t>
        </r>
        <r>
          <rPr>
            <sz val="12"/>
            <color rgb="FF000000"/>
            <rFont val="Calibri"/>
            <family val="2"/>
            <charset val="238"/>
          </rPr>
          <t xml:space="preserve">Kráceno po dohodě s děkanem Stavárkem
</t>
        </r>
        <r>
          <rPr>
            <sz val="12"/>
            <color rgb="FF000000"/>
            <rFont val="Calibri"/>
            <family val="2"/>
            <charset val="238"/>
          </rPr>
          <t xml:space="preserve">
</t>
        </r>
        <r>
          <rPr>
            <sz val="12"/>
            <color rgb="FF000000"/>
            <rFont val="Calibri"/>
            <family val="2"/>
            <charset val="238"/>
          </rPr>
          <t xml:space="preserve">
</t>
        </r>
      </text>
    </comment>
    <comment ref="M20" authorId="1" shapeId="0" xr:uid="{D1E35B33-E5A7-4965-BB77-6B4E47B12BCC}">
      <text>
        <r>
          <rPr>
            <b/>
            <sz val="9"/>
            <color rgb="FF000000"/>
            <rFont val="Tahoma"/>
            <family val="2"/>
            <charset val="238"/>
          </rPr>
          <t>ver0001:</t>
        </r>
        <r>
          <rPr>
            <sz val="9"/>
            <color rgb="FF000000"/>
            <rFont val="Tahoma"/>
            <family val="2"/>
            <charset val="238"/>
          </rPr>
          <t xml:space="preserve">
</t>
        </r>
        <r>
          <rPr>
            <sz val="9"/>
            <color rgb="FF000000"/>
            <rFont val="Tahoma"/>
            <family val="2"/>
            <charset val="238"/>
          </rPr>
          <t>Položka smazaána a přesunuta pod BG Opava a částka smazána</t>
        </r>
      </text>
    </comment>
    <comment ref="K22" authorId="1" shapeId="0" xr:uid="{D1923120-3B46-4741-BF54-7DF4340535BB}">
      <text>
        <r>
          <rPr>
            <sz val="9"/>
            <color rgb="FF000000"/>
            <rFont val="Tahoma"/>
            <family val="2"/>
            <charset val="238"/>
          </rPr>
          <t xml:space="preserve">ver0001:
</t>
        </r>
        <r>
          <rPr>
            <sz val="9"/>
            <color rgb="FF000000"/>
            <rFont val="Tahoma"/>
            <family val="2"/>
            <charset val="238"/>
          </rPr>
          <t xml:space="preserve">manuály: projednat OPF vs Koštuříková, jestli to půjde z F ne z PPSŘ. A to jako celouni záležitost
</t>
        </r>
      </text>
    </comment>
    <comment ref="Q22" authorId="1" shapeId="0" xr:uid="{F5AE1F97-9F6F-4E26-B9A2-971570874E88}">
      <text>
        <r>
          <rPr>
            <b/>
            <sz val="9"/>
            <color indexed="81"/>
            <rFont val="Tahoma"/>
            <family val="2"/>
            <charset val="238"/>
          </rPr>
          <t>ver0001:</t>
        </r>
        <r>
          <rPr>
            <sz val="9"/>
            <color indexed="81"/>
            <rFont val="Tahoma"/>
            <family val="2"/>
            <charset val="238"/>
          </rPr>
          <t xml:space="preserve">
bylo zde 136 tsi. Kč</t>
        </r>
      </text>
    </comment>
    <comment ref="R22" authorId="3" shapeId="0" xr:uid="{00000000-0006-0000-0000-000003000000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do A4 nebo A7??</t>
        </r>
      </text>
    </comment>
    <comment ref="P24" authorId="1" shapeId="0" xr:uid="{E39F15A0-B3A5-4A69-8D88-A3D36AEA1315}">
      <text>
        <r>
          <rPr>
            <b/>
            <sz val="9"/>
            <color indexed="81"/>
            <rFont val="Tahoma"/>
            <family val="2"/>
            <charset val="238"/>
          </rPr>
          <t>ver0001:</t>
        </r>
        <r>
          <rPr>
            <sz val="9"/>
            <color indexed="81"/>
            <rFont val="Tahoma"/>
            <family val="2"/>
            <charset val="238"/>
          </rPr>
          <t xml:space="preserve">
bylo zde 30 tis. Kč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ver0001</author>
  </authors>
  <commentList>
    <comment ref="L5" authorId="0" shapeId="0" xr:uid="{8DC9AA54-4550-41AB-91C5-E859AC52AD2B}">
      <text>
        <r>
          <rPr>
            <b/>
            <sz val="9"/>
            <color rgb="FF000000"/>
            <rFont val="Tahoma"/>
            <family val="2"/>
            <charset val="238"/>
          </rPr>
          <t xml:space="preserve">ver0001:
</t>
        </r>
        <r>
          <rPr>
            <sz val="9"/>
            <color rgb="FF000000"/>
            <rFont val="Tahoma"/>
            <family val="2"/>
            <charset val="238"/>
          </rPr>
          <t xml:space="preserve">Zdá se, že část aktivit se kryje s PR aktivitami.
</t>
        </r>
        <r>
          <rPr>
            <sz val="9"/>
            <color rgb="FF000000"/>
            <rFont val="Tahoma"/>
            <family val="2"/>
            <charset val="238"/>
          </rPr>
          <t xml:space="preserve">PR je možné, ale musí být správně zařazeno.
</t>
        </r>
        <r>
          <rPr>
            <sz val="9"/>
            <color rgb="FF000000"/>
            <rFont val="Tahoma"/>
            <family val="2"/>
            <charset val="238"/>
          </rPr>
          <t xml:space="preserve">
</t>
        </r>
        <r>
          <rPr>
            <sz val="9"/>
            <color rgb="FF000000"/>
            <rFont val="Tahoma"/>
            <family val="2"/>
            <charset val="238"/>
          </rPr>
          <t>Nelze přesunout do F3 z důvodu účelového Fondu</t>
        </r>
      </text>
    </comment>
    <comment ref="L7" authorId="0" shapeId="0" xr:uid="{94A76B98-0D6D-46AD-9C91-22EB49CCBEB2}">
      <text>
        <r>
          <rPr>
            <b/>
            <sz val="9"/>
            <color rgb="FF000000"/>
            <rFont val="Tahoma"/>
            <family val="2"/>
            <charset val="238"/>
          </rPr>
          <t>ver0001:</t>
        </r>
        <r>
          <rPr>
            <sz val="9"/>
            <color rgb="FF000000"/>
            <rFont val="Tahoma"/>
            <family val="2"/>
            <charset val="238"/>
          </rPr>
          <t xml:space="preserve">
</t>
        </r>
        <r>
          <rPr>
            <sz val="9"/>
            <color rgb="FF000000"/>
            <rFont val="Tahoma"/>
            <family val="2"/>
            <charset val="238"/>
          </rPr>
          <t xml:space="preserve">"Green thinking" byl o řádek výše. Celkem bylo 128 tis. Kč. Nový náš návrh je viz částky vpravo. Domluvit se se součástmi.
</t>
        </r>
        <r>
          <rPr>
            <sz val="9"/>
            <color rgb="FF000000"/>
            <rFont val="Tahoma"/>
            <family val="2"/>
            <charset val="238"/>
          </rPr>
          <t>Žluté blíže specifikovat. Může jít do HR.</t>
        </r>
      </text>
    </comment>
    <comment ref="R7" authorId="0" shapeId="0" xr:uid="{07A387E8-22EC-4067-B060-1445563E50B0}">
      <text>
        <r>
          <rPr>
            <b/>
            <sz val="9"/>
            <color indexed="81"/>
            <rFont val="Tahoma"/>
            <family val="2"/>
            <charset val="238"/>
          </rPr>
          <t>ver0001:</t>
        </r>
        <r>
          <rPr>
            <sz val="9"/>
            <color indexed="81"/>
            <rFont val="Tahoma"/>
            <family val="2"/>
            <charset val="238"/>
          </rPr>
          <t xml:space="preserve">
bylo 78 tis.</t>
        </r>
      </text>
    </comment>
    <comment ref="S7" authorId="0" shapeId="0" xr:uid="{23C98234-B02F-477A-9552-4865481E78A2}">
      <text>
        <r>
          <rPr>
            <b/>
            <sz val="9"/>
            <color indexed="81"/>
            <rFont val="Tahoma"/>
            <family val="2"/>
            <charset val="238"/>
          </rPr>
          <t>ver0001:</t>
        </r>
        <r>
          <rPr>
            <sz val="9"/>
            <color indexed="81"/>
            <rFont val="Tahoma"/>
            <family val="2"/>
            <charset val="238"/>
          </rPr>
          <t xml:space="preserve">
bylo 100 tis. </t>
        </r>
      </text>
    </comment>
    <comment ref="L8" authorId="0" shapeId="0" xr:uid="{4222D667-2655-4243-9164-F15355D3A807}">
      <text>
        <r>
          <rPr>
            <b/>
            <sz val="9"/>
            <color rgb="FF000000"/>
            <rFont val="Tahoma"/>
            <family val="2"/>
            <charset val="238"/>
          </rPr>
          <t>ver0001:</t>
        </r>
        <r>
          <rPr>
            <sz val="9"/>
            <color rgb="FF000000"/>
            <rFont val="Tahoma"/>
            <family val="2"/>
            <charset val="238"/>
          </rPr>
          <t xml:space="preserve">
</t>
        </r>
        <r>
          <rPr>
            <sz val="9"/>
            <color rgb="FF000000"/>
            <rFont val="Tahoma"/>
            <family val="2"/>
            <charset val="238"/>
          </rPr>
          <t>opravdu upřesni !!!!!upřesnit</t>
        </r>
      </text>
    </comment>
    <comment ref="M8" authorId="0" shapeId="0" xr:uid="{3FF1D4ED-FF07-482C-8F19-D548C282F55B}">
      <text>
        <r>
          <rPr>
            <b/>
            <sz val="9"/>
            <color rgb="FF000000"/>
            <rFont val="Tahoma"/>
            <family val="2"/>
            <charset val="238"/>
          </rPr>
          <t>ver0001:</t>
        </r>
        <r>
          <rPr>
            <sz val="9"/>
            <color rgb="FF000000"/>
            <rFont val="Tahoma"/>
            <family val="2"/>
            <charset val="238"/>
          </rPr>
          <t xml:space="preserve">
</t>
        </r>
        <r>
          <rPr>
            <sz val="9"/>
            <color rgb="FF000000"/>
            <rFont val="Tahoma"/>
            <family val="2"/>
            <charset val="238"/>
          </rPr>
          <t xml:space="preserve">U druhého bodu se vyhnout slovu "propagační", tj. jiná terminologie.
</t>
        </r>
        <r>
          <rPr>
            <sz val="9"/>
            <color rgb="FF000000"/>
            <rFont val="Tahoma"/>
            <family val="2"/>
            <charset val="238"/>
          </rPr>
          <t xml:space="preserve">Jinak ne!
</t>
        </r>
        <r>
          <rPr>
            <sz val="9"/>
            <color rgb="FF000000"/>
            <rFont val="Tahoma"/>
            <family val="2"/>
            <charset val="238"/>
          </rPr>
          <t xml:space="preserve">
</t>
        </r>
        <r>
          <rPr>
            <sz val="9"/>
            <color rgb="FF000000"/>
            <rFont val="Tahoma"/>
            <family val="2"/>
            <charset val="238"/>
          </rPr>
          <t xml:space="preserve">Celý bod je nově přeformulován z FVP.
</t>
        </r>
        <r>
          <rPr>
            <sz val="9"/>
            <color rgb="FF000000"/>
            <rFont val="Tahoma"/>
            <family val="2"/>
            <charset val="238"/>
          </rPr>
          <t xml:space="preserve">
</t>
        </r>
        <r>
          <rPr>
            <sz val="9"/>
            <color rgb="FF000000"/>
            <rFont val="Tahoma"/>
            <family val="2"/>
            <charset val="238"/>
          </rPr>
          <t>Analýzy udržitelnosti budou celouni záležitosti, takže čáska zrušena</t>
        </r>
      </text>
    </comment>
    <comment ref="P8" authorId="0" shapeId="0" xr:uid="{DCF2066B-183F-4AB3-8B57-D66127373153}">
      <text>
        <r>
          <rPr>
            <b/>
            <sz val="9"/>
            <color rgb="FF000000"/>
            <rFont val="Tahoma"/>
            <family val="2"/>
            <charset val="238"/>
          </rPr>
          <t>ver0001:</t>
        </r>
        <r>
          <rPr>
            <sz val="9"/>
            <color rgb="FF000000"/>
            <rFont val="Tahoma"/>
            <family val="2"/>
            <charset val="238"/>
          </rPr>
          <t xml:space="preserve">
</t>
        </r>
        <r>
          <rPr>
            <sz val="9"/>
            <color rgb="FF000000"/>
            <rFont val="Tahoma"/>
            <family val="2"/>
            <charset val="238"/>
          </rPr>
          <t>částka navýšena o 100 tis. Ze součástí a vše bude realizovány pod celouni strategií udržitelnosti</t>
        </r>
      </text>
    </comment>
    <comment ref="R8" authorId="0" shapeId="0" xr:uid="{0DB1AA82-6E94-4BB2-B076-5F3EFE471903}">
      <text>
        <r>
          <rPr>
            <b/>
            <sz val="9"/>
            <color indexed="81"/>
            <rFont val="Tahoma"/>
            <family val="2"/>
            <charset val="238"/>
          </rPr>
          <t>ver0001:</t>
        </r>
        <r>
          <rPr>
            <sz val="9"/>
            <color indexed="81"/>
            <rFont val="Tahoma"/>
            <family val="2"/>
            <charset val="238"/>
          </rPr>
          <t xml:space="preserve">
částky zrušeny a přesuntu pod SU</t>
        </r>
      </text>
    </comment>
    <comment ref="S8" authorId="0" shapeId="0" xr:uid="{E9463FFD-51CF-4411-878C-79131DB08ED7}">
      <text>
        <r>
          <rPr>
            <b/>
            <sz val="9"/>
            <color rgb="FF000000"/>
            <rFont val="Tahoma"/>
            <family val="2"/>
            <charset val="238"/>
          </rPr>
          <t>ver0001:</t>
        </r>
        <r>
          <rPr>
            <sz val="9"/>
            <color rgb="FF000000"/>
            <rFont val="Tahoma"/>
            <family val="2"/>
            <charset val="238"/>
          </rPr>
          <t xml:space="preserve">
</t>
        </r>
        <r>
          <rPr>
            <sz val="9"/>
            <color rgb="FF000000"/>
            <rFont val="Tahoma"/>
            <family val="2"/>
            <charset val="238"/>
          </rPr>
          <t xml:space="preserve">bylo 300 tisl.
</t>
        </r>
        <r>
          <rPr>
            <sz val="9"/>
            <color rgb="FF000000"/>
            <rFont val="Tahoma"/>
            <family val="2"/>
            <charset val="238"/>
          </rPr>
          <t>Částky zrušeny úplně a přesunuto pod SU aktivity</t>
        </r>
      </text>
    </comment>
    <comment ref="P11" authorId="0" shapeId="0" xr:uid="{051EA69A-372A-438A-A740-6BC7D0622A08}">
      <text>
        <r>
          <rPr>
            <b/>
            <sz val="9"/>
            <color indexed="81"/>
            <rFont val="Tahoma"/>
            <family val="2"/>
            <charset val="238"/>
          </rPr>
          <t>ver0001:</t>
        </r>
        <r>
          <rPr>
            <sz val="9"/>
            <color indexed="81"/>
            <rFont val="Tahoma"/>
            <family val="2"/>
            <charset val="238"/>
          </rPr>
          <t xml:space="preserve">
metodika ano, ale bez peněz, je to součást úvazku</t>
        </r>
      </text>
    </comment>
    <comment ref="P13" authorId="0" shapeId="0" xr:uid="{5F8D99A9-9CF9-4AC3-BECB-F2C0F130825D}">
      <text>
        <r>
          <rPr>
            <b/>
            <sz val="9"/>
            <color rgb="FF000000"/>
            <rFont val="Tahoma"/>
            <family val="2"/>
            <charset val="238"/>
          </rPr>
          <t>ver0001:</t>
        </r>
        <r>
          <rPr>
            <sz val="9"/>
            <color rgb="FF000000"/>
            <rFont val="Tahoma"/>
            <family val="2"/>
            <charset val="238"/>
          </rPr>
          <t xml:space="preserve">
</t>
        </r>
        <r>
          <rPr>
            <sz val="9"/>
            <color rgb="FF000000"/>
            <rFont val="Tahoma"/>
            <family val="2"/>
            <charset val="238"/>
          </rPr>
          <t>bylo zde 700 tisl. Kč</t>
        </r>
      </text>
    </comment>
    <comment ref="Q13" authorId="0" shapeId="0" xr:uid="{21BCBCFD-3944-4AAD-B1AD-C0EAD83862E4}">
      <text>
        <r>
          <rPr>
            <b/>
            <sz val="9"/>
            <color rgb="FF000000"/>
            <rFont val="Tahoma"/>
            <family val="2"/>
            <charset val="238"/>
          </rPr>
          <t>ver0001:</t>
        </r>
        <r>
          <rPr>
            <sz val="9"/>
            <color rgb="FF000000"/>
            <rFont val="Tahoma"/>
            <family val="2"/>
            <charset val="238"/>
          </rPr>
          <t xml:space="preserve">
</t>
        </r>
        <r>
          <rPr>
            <sz val="9"/>
            <color rgb="FF000000"/>
            <rFont val="Tahoma"/>
            <family val="2"/>
            <charset val="238"/>
          </rPr>
          <t>bylo zde 400 tisl Kč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ver0001</author>
  </authors>
  <commentList>
    <comment ref="S5" authorId="0" shapeId="0" xr:uid="{FAA482D1-646F-44E1-9B81-A059C467093B}">
      <text>
        <r>
          <rPr>
            <b/>
            <sz val="9"/>
            <color rgb="FF000000"/>
            <rFont val="Tahoma"/>
            <family val="2"/>
            <charset val="238"/>
          </rPr>
          <t>ver0001:</t>
        </r>
        <r>
          <rPr>
            <sz val="9"/>
            <color rgb="FF000000"/>
            <rFont val="Tahoma"/>
            <family val="2"/>
            <charset val="238"/>
          </rPr>
          <t xml:space="preserve">
</t>
        </r>
        <r>
          <rPr>
            <sz val="9"/>
            <color rgb="FF000000"/>
            <rFont val="Tahoma"/>
            <family val="2"/>
            <charset val="238"/>
          </rPr>
          <t xml:space="preserve">bylo zde 500 tis Kč
</t>
        </r>
        <r>
          <rPr>
            <sz val="9"/>
            <color rgb="FF000000"/>
            <rFont val="Tahoma"/>
            <family val="2"/>
            <charset val="238"/>
          </rPr>
          <t xml:space="preserve">Velké možnosti školení jsou ještě v tomto roce. 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ver0001</author>
  </authors>
  <commentList>
    <comment ref="M5" authorId="0" shapeId="0" xr:uid="{54FD3368-6FA7-4370-897C-6CCBE527E38E}">
      <text>
        <r>
          <rPr>
            <b/>
            <sz val="9"/>
            <color rgb="FF000000"/>
            <rFont val="Tahoma"/>
            <family val="2"/>
            <charset val="238"/>
          </rPr>
          <t>ver0001:</t>
        </r>
        <r>
          <rPr>
            <sz val="9"/>
            <color rgb="FF000000"/>
            <rFont val="Tahoma"/>
            <family val="2"/>
            <charset val="238"/>
          </rPr>
          <t xml:space="preserve">
</t>
        </r>
        <r>
          <rPr>
            <sz val="9"/>
            <color rgb="FF000000"/>
            <rFont val="Tahoma"/>
            <family val="2"/>
            <charset val="238"/>
          </rPr>
          <t>Pouze celouniverzitní strategie.</t>
        </r>
      </text>
    </comment>
    <comment ref="L10" authorId="0" shapeId="0" xr:uid="{3DCF625E-98D9-4FEE-B23B-3362934573A3}">
      <text>
        <r>
          <rPr>
            <b/>
            <sz val="9"/>
            <color rgb="FF000000"/>
            <rFont val="Tahoma"/>
            <family val="2"/>
            <charset val="238"/>
          </rPr>
          <t>ver0001:</t>
        </r>
        <r>
          <rPr>
            <sz val="9"/>
            <color rgb="FF000000"/>
            <rFont val="Tahoma"/>
            <family val="2"/>
            <charset val="238"/>
          </rPr>
          <t xml:space="preserve">
</t>
        </r>
        <r>
          <rPr>
            <sz val="9"/>
            <color rgb="FF000000"/>
            <rFont val="Tahoma"/>
            <family val="2"/>
            <charset val="238"/>
          </rPr>
          <t>návštěvnická centra sloučena s aktivitami s C1</t>
        </r>
      </text>
    </comment>
    <comment ref="P10" authorId="0" shapeId="0" xr:uid="{1091889D-D76E-4372-8242-7827AAE1BE3F}">
      <text>
        <r>
          <rPr>
            <b/>
            <sz val="9"/>
            <color rgb="FF000000"/>
            <rFont val="Tahoma"/>
            <family val="2"/>
            <charset val="238"/>
          </rPr>
          <t>ver0001:</t>
        </r>
        <r>
          <rPr>
            <sz val="9"/>
            <color rgb="FF000000"/>
            <rFont val="Tahoma"/>
            <family val="2"/>
            <charset val="238"/>
          </rPr>
          <t xml:space="preserve">
</t>
        </r>
        <r>
          <rPr>
            <sz val="9"/>
            <color rgb="FF000000"/>
            <rFont val="Tahoma"/>
            <family val="2"/>
            <charset val="238"/>
          </rPr>
          <t>bylo 650 tis</t>
        </r>
      </text>
    </comment>
    <comment ref="R10" authorId="0" shapeId="0" xr:uid="{28A96F3F-C007-4EA0-98A9-1A5CDE32B61C}">
      <text>
        <r>
          <rPr>
            <b/>
            <sz val="9"/>
            <color rgb="FF000000"/>
            <rFont val="Tahoma"/>
            <family val="2"/>
            <charset val="238"/>
          </rPr>
          <t>ver0001:</t>
        </r>
        <r>
          <rPr>
            <sz val="9"/>
            <color rgb="FF000000"/>
            <rFont val="Tahoma"/>
            <family val="2"/>
            <charset val="238"/>
          </rPr>
          <t xml:space="preserve">
</t>
        </r>
        <r>
          <rPr>
            <sz val="9"/>
            <color rgb="FF000000"/>
            <rFont val="Tahoma"/>
            <family val="2"/>
            <charset val="238"/>
          </rPr>
          <t>bylo 241 tisl</t>
        </r>
      </text>
    </comment>
    <comment ref="S10" authorId="0" shapeId="0" xr:uid="{7C72F88D-C1C6-4075-92D2-4AF82DB042B9}">
      <text>
        <r>
          <rPr>
            <b/>
            <sz val="9"/>
            <color rgb="FF000000"/>
            <rFont val="Tahoma"/>
            <family val="2"/>
            <charset val="238"/>
          </rPr>
          <t>ver0001:</t>
        </r>
        <r>
          <rPr>
            <sz val="9"/>
            <color rgb="FF000000"/>
            <rFont val="Tahoma"/>
            <family val="2"/>
            <charset val="238"/>
          </rPr>
          <t xml:space="preserve">
</t>
        </r>
        <r>
          <rPr>
            <sz val="9"/>
            <color rgb="FF000000"/>
            <rFont val="Tahoma"/>
            <family val="2"/>
            <charset val="238"/>
          </rPr>
          <t xml:space="preserve">bylo 200 tis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ver0001</author>
    <author>tc={3C2756BE-641B-449F-AB48-194E7C811F7E}</author>
  </authors>
  <commentList>
    <comment ref="K5" authorId="0" shapeId="0" xr:uid="{021B25BE-80F1-491D-95D4-6FE1BDA00FC5}">
      <text>
        <r>
          <rPr>
            <sz val="12"/>
            <color rgb="FF000000"/>
            <rFont val="Calibri"/>
            <family val="2"/>
            <charset val="238"/>
          </rPr>
          <t xml:space="preserve">ver0001:
</t>
        </r>
        <r>
          <rPr>
            <sz val="12"/>
            <color rgb="FF000000"/>
            <rFont val="Calibri"/>
            <family val="2"/>
            <charset val="238"/>
          </rPr>
          <t xml:space="preserve">Team Mastery ponechat v G, zbytek do A4?
</t>
        </r>
        <r>
          <rPr>
            <sz val="12"/>
            <color rgb="FF000000"/>
            <rFont val="Calibri"/>
            <family val="2"/>
            <charset val="238"/>
          </rPr>
          <t xml:space="preserve">Potvrzeno
</t>
        </r>
        <r>
          <rPr>
            <sz val="12"/>
            <color rgb="FF000000"/>
            <rFont val="Calibri"/>
            <family val="2"/>
            <charset val="238"/>
          </rPr>
          <t xml:space="preserve">Rozklíčovat částky.
</t>
        </r>
        <r>
          <rPr>
            <sz val="12"/>
            <color rgb="FF000000"/>
            <rFont val="Calibri"/>
            <family val="2"/>
            <charset val="238"/>
          </rPr>
          <t xml:space="preserve">Team academy 180 tis.
</t>
        </r>
        <r>
          <rPr>
            <sz val="12"/>
            <color rgb="FF000000"/>
            <rFont val="Calibri"/>
            <family val="2"/>
            <charset val="238"/>
          </rPr>
          <t xml:space="preserve">Team Mastery 70 tis. 
</t>
        </r>
        <r>
          <rPr>
            <sz val="12"/>
            <color rgb="FF000000"/>
            <rFont val="Calibri"/>
            <family val="2"/>
            <charset val="238"/>
          </rPr>
          <t xml:space="preserve">
</t>
        </r>
        <r>
          <rPr>
            <sz val="12"/>
            <color rgb="FF000000"/>
            <rFont val="Calibri"/>
            <family val="2"/>
            <charset val="238"/>
          </rPr>
          <t>Přesunuto do A4, 282 tis.</t>
        </r>
      </text>
    </comment>
    <comment ref="P11" authorId="1" shapeId="0" xr:uid="{3C2756BE-641B-449F-AB48-194E7C811F7E}">
      <text>
        <r>
          <rPr>
            <sz val="12"/>
            <color theme="1"/>
            <rFont val="Calibri"/>
            <family val="2"/>
            <charset val="238"/>
            <scheme val="minor"/>
          </rPr>
  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Navýšeno z části A, která byla vynulovaná. Původně 500 tis.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tc={DFC833AF-FB91-A04F-B206-A181E845841D}</author>
    <author>tc={E520FC6F-A485-EC4E-9B9D-1EB7E9670CE9}</author>
    <author>tc={D21B5062-78FD-7540-B25F-D66816516AE6}</author>
    <author>tc={93FB4840-1F46-D744-9640-83A97A6164C4}</author>
  </authors>
  <commentList>
    <comment ref="S27" authorId="0" shapeId="0" xr:uid="{00000000-0006-0000-0800-000001000000}">
      <text>
        <r>
          <rPr>
            <sz val="12"/>
            <color theme="1"/>
            <rFont val="Calibri"/>
            <family val="2"/>
            <charset val="238"/>
            <scheme val="minor"/>
          </rPr>
  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Ve SZ máme odkaz na doktorské studium, zvážit jestl nezdůvodnit a neplatit z oblasti 1. Nyní v Cíli 3.</t>
        </r>
      </text>
    </comment>
    <comment ref="S55" authorId="1" shapeId="0" xr:uid="{00000000-0006-0000-0800-000002000000}">
      <text>
        <r>
          <rPr>
            <sz val="12"/>
            <color theme="1"/>
            <rFont val="Calibri"/>
            <family val="2"/>
            <charset val="238"/>
            <scheme val="minor"/>
          </rPr>
  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Nyní v Internacionalizaci 
</t>
        </r>
      </text>
    </comment>
    <comment ref="S124" authorId="2" shapeId="0" xr:uid="{00000000-0006-0000-0800-000003000000}">
      <text>
        <r>
          <rPr>
            <sz val="12"/>
            <color theme="1"/>
            <rFont val="Calibri"/>
            <family val="2"/>
            <charset val="238"/>
            <scheme val="minor"/>
          </rPr>
  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Nyní zavřeno do Cíle 5
</t>
        </r>
      </text>
    </comment>
    <comment ref="S128" authorId="3" shapeId="0" xr:uid="{00000000-0006-0000-0800-000004000000}">
      <text>
        <r>
          <rPr>
            <sz val="12"/>
            <color theme="1"/>
            <rFont val="Calibri"/>
            <family val="2"/>
            <charset val="238"/>
            <scheme val="minor"/>
          </rPr>
  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Nyní zařazeno do Cíle 6
</t>
        </r>
      </text>
    </comment>
  </commentList>
</comments>
</file>

<file path=xl/sharedStrings.xml><?xml version="1.0" encoding="utf-8"?>
<sst xmlns="http://schemas.openxmlformats.org/spreadsheetml/2006/main" count="1116" uniqueCount="502">
  <si>
    <t>Oblast A</t>
  </si>
  <si>
    <t>STUDIUM A VZDĚLÁVÁNÍ</t>
  </si>
  <si>
    <t>Finance vyplňovat prosím pouze v oblasti níže.</t>
  </si>
  <si>
    <t>Oblast SZ</t>
  </si>
  <si>
    <t>Fond dle směrnice č.1/2022</t>
  </si>
  <si>
    <t>Sledované měřitelné ukazatele</t>
  </si>
  <si>
    <t>Název opatření</t>
  </si>
  <si>
    <t>Odpovědná osoba REK</t>
  </si>
  <si>
    <t>Konkrétní výstupy</t>
  </si>
  <si>
    <t>Zdroje financování</t>
  </si>
  <si>
    <t>Prioritní cíl MŠMT [1 až 6, 7 (Int.), 8 (jiné)]</t>
  </si>
  <si>
    <t xml:space="preserve">Celkem PPSŘ </t>
  </si>
  <si>
    <t xml:space="preserve">Indikátory: přepokládáné  výstupy v rámci součástí </t>
  </si>
  <si>
    <t>Předpokládáné finance na zajištění výstupu (PPSŘ)</t>
  </si>
  <si>
    <t>Z toho předpokládané investice na zajištění výstupu (PPSŘ)</t>
  </si>
  <si>
    <t>REK</t>
  </si>
  <si>
    <t>OPF</t>
  </si>
  <si>
    <t>FPF</t>
  </si>
  <si>
    <t>FVP</t>
  </si>
  <si>
    <t>MU</t>
  </si>
  <si>
    <t>FÚ</t>
  </si>
  <si>
    <t xml:space="preserve">A.1 </t>
  </si>
  <si>
    <t>ROZVÍJET PROFESNĚ ZAMĚŘENÉ STUDIJNÍ PROGRAMY V SOULADU S POTŘEBAMI TRHU PRÁCE A VE SPOLUPRÁCI SE ZAMĚSTNAVATELI</t>
  </si>
  <si>
    <t>A.1</t>
  </si>
  <si>
    <t>F1</t>
  </si>
  <si>
    <t>• Podíl profesně zaměřených studijních programů
• Počet respondentů zaměstnaných v oboru odpovídajícímu vystudovanému studijnímu programu do 3 let od absolvování studia</t>
  </si>
  <si>
    <t>Podpora tvorby a rozvoje profesních studijních programů.</t>
  </si>
  <si>
    <t>Koštuříková</t>
  </si>
  <si>
    <t>• Zapojení odborníků z praxe do výuky
• Pořízení speciálního SW a HW vybavení
• Příprava návrhu nového studijního programu v oblasti pedagogiky a psychologie</t>
  </si>
  <si>
    <t>PPSŘ</t>
  </si>
  <si>
    <t>Odborníci z praxe zapojení do vzdělávacích aktivit (20)
3 postprodukční retušérské stanice (3x výkonný PC + 6x monitor 4K + SW + diskové pole)
1 postprodukční zvukové pracoviště (výkonný PC + monitor + SW + odposlechy)</t>
  </si>
  <si>
    <t>Příprava návrhu nového studijního programu v oblasti pedagogiky a psychologie. 
Nastavení koncepce a obsahové náplně profesního centra zaměřeného na psychologii, pedagogiku a sociální práci.</t>
  </si>
  <si>
    <t>Zavedení systému sledování profesní dráhy absolventů</t>
  </si>
  <si>
    <t xml:space="preserve">• Vytvoření metodiky sledování profesní dráhy absolventů SU
</t>
  </si>
  <si>
    <t>• Vytvoření a implementace vnitřní metodiky sledování profesní dráhy absolventů SU (graduate tracking)</t>
  </si>
  <si>
    <t>Posílení kvality praxí</t>
  </si>
  <si>
    <t xml:space="preserve">• Vnitřní metodika pro elektronickou evidenci a administraci praxe v profesních studijních programech včetně evaluace
• Modul "Praxe" v IS SU </t>
  </si>
  <si>
    <t xml:space="preserve">Akce podporující inovaci výuky ve spolupráci s praxí (3)
Studenti podpoření při profesních aktivitách (5)
Odborné exkurze (2)
</t>
  </si>
  <si>
    <t>Vytvoření komunikační platformy se zaměstnavateli</t>
  </si>
  <si>
    <t>Realizace kulatých stolů, workshopů a podobných akcí se zaměstnavateli</t>
  </si>
  <si>
    <t>A. 2</t>
  </si>
  <si>
    <t>ROZVÍJET UNIKÁTNÍ AKADEMICKÉ STUDIJNÍ PROGRAMY</t>
  </si>
  <si>
    <t>A.2</t>
  </si>
  <si>
    <t>A.3</t>
  </si>
  <si>
    <t>STABILIZOVAT POČET STUDENTŮ A ZVÝŠIT KVALITU UCHAZEČŮ O STUDIUM.</t>
  </si>
  <si>
    <t>Odměňování aktivních a motivujících pracovníků</t>
  </si>
  <si>
    <t>vlastní</t>
  </si>
  <si>
    <t>Zapojení silných osobností</t>
  </si>
  <si>
    <t>Rozvoj spolupráce se středními školami</t>
  </si>
  <si>
    <t>Gongol</t>
  </si>
  <si>
    <t>Na komunikační rovině systematizovat spolupráci se SŠ v Marketingové a komunikační strategii</t>
  </si>
  <si>
    <t>Vytváření motivačních studijních plánů</t>
  </si>
  <si>
    <t xml:space="preserve">• Vytvoření systému sledování studijní neúspěšnosti včetně podpory studentů
</t>
  </si>
  <si>
    <t>Systém sledování studijní neúspěšnosti
- nastavení sledovaných kritérií
- identifikace studentů ohrožených neúspěchem
- individuální práce s těmito studenty
Aktivity ke snížení studijní neúspěšnosti 
- adaptační kurz, 
- workshop pro studenty, 
- letní školy apod.</t>
  </si>
  <si>
    <t>A.4</t>
  </si>
  <si>
    <t>ZDOKONALOVAT KVALITU A INOVATIVNOST VÝUKY</t>
  </si>
  <si>
    <t>• Počet akademických pracovníků, kteří se zúčastní vzdělávacího programu na rozvoj pedagogických kompetencí.
• Nově akreditované studijní programy, které využívají inovativní metody výuky</t>
  </si>
  <si>
    <t>Rozvoj pedagogických kompetencí a inovativních metod ve výuce</t>
  </si>
  <si>
    <t>Prohlubování kvalifikace v oblasti pedagogických kompetencí (realizace kurzů, proškolení pracovníci).</t>
  </si>
  <si>
    <t>Podpora přípravy inovací studijních programů</t>
  </si>
  <si>
    <t>Török</t>
  </si>
  <si>
    <t>A.5</t>
  </si>
  <si>
    <t>SYSTEMATICKY PODPOROVAT A ROZVÍJET TALENTY</t>
  </si>
  <si>
    <t>F10</t>
  </si>
  <si>
    <t>Služby pro talentované studenty</t>
  </si>
  <si>
    <t>Spolupráce se SŠ při vyhledávání talentovaných studentů (soutěž pro studenty SŠ, tematické přednášky na SŠ apod.)</t>
  </si>
  <si>
    <t>A.6</t>
  </si>
  <si>
    <t>PODPOROVAT PODNIKAVOST STUDENTŮ A ROZVOJ JEJICH MĚKKÝCH KOMPETENCÍ</t>
  </si>
  <si>
    <t>F2</t>
  </si>
  <si>
    <t>• Podíl respondentů, kteří zahájili podnikání do 3 let od ukončení studia
• Podíl studijních programů podporujících rozvoj obecných dovedností a měkkých kompetencí studentů</t>
  </si>
  <si>
    <t>Podpora podnikavosti studentů</t>
  </si>
  <si>
    <t>• Rozšíření aktivit Business Gate do Opavy
• Realizace aktivit Business Gate v Karviné 
• Realizace aktivit na podporu podnikání (např. Týden podnikavosti, Podnikni to!, Patrioti MSK)
• Realizace aktivit zaměřených na rozvoj měkkých kompetencí</t>
  </si>
  <si>
    <t>Realizace Business Gate Academy v Opavě, minimálně 2 týmy/semestr
Realizace min 4 workshopů na podporu podnikání a podnikavosti
Licence Predictive Index - využití pro celou SU</t>
  </si>
  <si>
    <t>Business Gate Academy: 50 studentů zapojených do řešení
 konkrétních zadání + 12 odborných akcí realizovaných
 v Business Gate.
Týden podnikavosti: 200 zúčastněných studentů.
Podnikni to! : 10 studentů s absolvovaným kurzem Podnikni to!
Odborné praxe studentů: praxe pro 5 studentů.
Workshopy na středních školách: realizace 10 worshopů
3 realizované účasti na akcích pořádaných na podporu podnikavosti a podnikání zejména v MSK (např. Patrioti MSK).</t>
  </si>
  <si>
    <t>Realizace přednášek a workshopů pro studenty zaměřených na podnikavost a rozvoj měkkých kompetencí.</t>
  </si>
  <si>
    <t>A.7</t>
  </si>
  <si>
    <t>PODPOROVAT DIGITALIZACI A DISTANČNÍ PRVKY VE VÝUCE</t>
  </si>
  <si>
    <t>F4</t>
  </si>
  <si>
    <t>• Podíl studijních předmětů podpořených online studijními materiály
• Podíl akademických pracovníků účastnících se ročně vzdělávacího programu SU zaměřeného na rozvoj kompetencí podporujících distanční vzdělávání. 
• Nové studijní programy v distanční formě vzdělávání</t>
  </si>
  <si>
    <t>Podpora jednotné digitální platformy studijních zdrojů a rozvoj digitálních kompetencí</t>
  </si>
  <si>
    <r>
      <rPr>
        <sz val="12"/>
        <color theme="1"/>
        <rFont val="Calibri"/>
        <family val="2"/>
        <charset val="238"/>
      </rPr>
      <t>•</t>
    </r>
    <r>
      <rPr>
        <sz val="9.6"/>
        <color theme="1"/>
        <rFont val="Enriqueta"/>
        <family val="3"/>
      </rPr>
      <t xml:space="preserve"> </t>
    </r>
    <r>
      <rPr>
        <sz val="12"/>
        <color theme="1"/>
        <rFont val="Enriqueta"/>
        <family val="3"/>
      </rPr>
      <t>Rozvoj databáze digitalizovaných studijních materiálů a výukových zdrojů pro studenty se specifickými potřebami. 
• Vytvoření celouniverzitní metodiky k podpoře studia v kombinované či distanční formě.</t>
    </r>
  </si>
  <si>
    <t>Manuál pro studenty Bc. typu studia v IS SU
Manuál pro studenty NMg. typu studia v IS SU</t>
  </si>
  <si>
    <t>A.8</t>
  </si>
  <si>
    <t>ROZVÍJET INDIVIDUÁLNÍ PŘÍSTUP A ROZŠÍŘIT PODPŮRNÉ SLUŽBY PRO STUDENTY</t>
  </si>
  <si>
    <t>Propagace podpůrných služeb</t>
  </si>
  <si>
    <t>Školení k podpůrným službám</t>
  </si>
  <si>
    <t>Odstraňování bariér ke vzdělávání</t>
  </si>
  <si>
    <t>• Interní kurzy pro studenty a indiviuální konzultace s pracovníky SU. 
• Vybavení HW a SW pro účely výpůjčky.</t>
  </si>
  <si>
    <t>Systém zpětné vazby pro Poradenské centrum</t>
  </si>
  <si>
    <t>Uznávání výsledků předchozího vzdělávání</t>
  </si>
  <si>
    <t>F1-F3</t>
  </si>
  <si>
    <t>Rozšíření podpůrných služeb</t>
  </si>
  <si>
    <t>Prioritní cíl MŠMT</t>
  </si>
  <si>
    <t>Suma v Kč</t>
  </si>
  <si>
    <t>cíl 1</t>
  </si>
  <si>
    <t>cíl 2</t>
  </si>
  <si>
    <t>cíl 3</t>
  </si>
  <si>
    <t>cíl 5</t>
  </si>
  <si>
    <t>cíl 6</t>
  </si>
  <si>
    <t>cíl 7 - Internacionalizace  (I.)</t>
  </si>
  <si>
    <t>cíl 8 - Další prioritní cíle  (II.)</t>
  </si>
  <si>
    <t xml:space="preserve">Celkem za oblast A </t>
  </si>
  <si>
    <t>neinvestice</t>
  </si>
  <si>
    <t>investice</t>
  </si>
  <si>
    <t>Oblast B</t>
  </si>
  <si>
    <t>VĚDA, VÝZKUM A DALŠÍ TVŮRČÍ ČINNOSTI</t>
  </si>
  <si>
    <t>Celkem PPSŘ</t>
  </si>
  <si>
    <t>Fond</t>
  </si>
  <si>
    <t xml:space="preserve">B.1 </t>
  </si>
  <si>
    <t>PODPOROVAT ZÁKLADNÍ VÝZKUM A DALŠÍ TVŮRČÍ ČINNOSTI SE ZOHLEDNĚNÍM SPECIFIK JEDNOTLIVÝCH SOUČÁSTÍ</t>
  </si>
  <si>
    <t>B.1</t>
  </si>
  <si>
    <t>Redesign SGS</t>
  </si>
  <si>
    <t>Engliš</t>
  </si>
  <si>
    <t>nové Zásady SGS</t>
  </si>
  <si>
    <t>Centrum Artificial Intelligence</t>
  </si>
  <si>
    <t>Rozvoj hodnocení VaV</t>
  </si>
  <si>
    <t>• Vyhodnocení a případné úpravy čl.7 Pravidel systému zajišťování kvality</t>
  </si>
  <si>
    <t>ESIF</t>
  </si>
  <si>
    <t>B.2</t>
  </si>
  <si>
    <t>PODPOROVAT APLIKOVANÝ A SMLUVNÍ VÝZKUM, EXPERIMENTÁLNÍ VÝVOJ, ZVYŠOVAT POČET KOMERCIALIZOVATELNÝCH VÝSLEDKŮ VĚDECKÉ, VÝZKUMNÉ A DALŠÍ TVŮRČÍ ČINNOSTI</t>
  </si>
  <si>
    <t>Vytvoření Centra pro transfer technologií</t>
  </si>
  <si>
    <t>B.3</t>
  </si>
  <si>
    <t>PODPOROVAT SPOLUPRÁCI A OTEVŘENOST V RÁMCI TVŮRČÍCH ČINNOSTÍ</t>
  </si>
  <si>
    <t>B.4</t>
  </si>
  <si>
    <t>DOSAHOVAT EXCELENCE TVŮRČÍ ČINNOSTI DOKTORANDŮ A VĚTŠÍ KVALITY POSTGRADUÁLNÍHO STUDIA</t>
  </si>
  <si>
    <t>F5</t>
  </si>
  <si>
    <t>• Počet doktorských studijních programů s disertačními pracemi vypracovanými zpravidla v cizím jazyce.
• Počet doktorských studijních programů s disertačními pracemi tvořenými zpravidla souborem vyšlých/přijatých publikací.
• Počet doktorských studijních programů, kde obhajoby disertačních prací probíhají zpravidla s alespoň jedním zahraničním členem komise či oponentem.
• Podíl studentů doktorského studia účastnících se mezinárodních a dalších mobilit.</t>
  </si>
  <si>
    <t>Zvýšení kvality doktorského studia
(Sloučená opatření SZ: Podpora mobilit doktorandů, Změny ve financování doktorského studia, Zlepšování informovanosti doktorandů, Aktualizace podmínek doktorského studia)</t>
  </si>
  <si>
    <t>Podpora projetků doktorandů v oblasti rozvoje soft skills, transferu technologií, zanlostí a dovedností. Zapojení odborníků z praxe v této oblasti. 
Podpora ukrajinských akademiků do realizace doktroského studia na SU</t>
  </si>
  <si>
    <t>1 jazykový kurz angličtiny pro doktorandy + knihy pro účastníky kurzů. 
1 worskhop využití vědeckých metod.
1 kurz pokročilých statistických metod pro doktorandy.
1 workshop rozvoj pedagogických kompetencí.
4 semináře/workshopy pro doktorandy.</t>
  </si>
  <si>
    <t>Podpora prohlubování jazykových kompetencí studentů doktorského studia
Podpora mobilit a stáží studentů doktorského studia</t>
  </si>
  <si>
    <t xml:space="preserve">• 12 týdnů pobytu zahraničních vyučujících 
• 4 realizovaných seminářů/workshopů pro doktorandy </t>
  </si>
  <si>
    <t>Úpravy Kariérního řádu související s doktorským studiem</t>
  </si>
  <si>
    <t>• Změny Kariérního řádu reflektující změnu zákona a změnu financování doktorského studia na úrovni MŠMT</t>
  </si>
  <si>
    <t>Celkem</t>
  </si>
  <si>
    <t>Celkem za oblast B</t>
  </si>
  <si>
    <t>Oblast C</t>
  </si>
  <si>
    <t>SPOLEČENSKÁ ROLE</t>
  </si>
  <si>
    <t>C.1</t>
  </si>
  <si>
    <t>REFLEKTOVAT CELOSPOLEČENSKÉ A AKTUÁLNÍ VÝZVY, INTENZIVNĚJI SE ZAPOJIT DO STRATEGICKÉHO REGIONÁLNÍHO ROZVOJE A DO ŽIVOTA SÍDELNÍCH MĚST</t>
  </si>
  <si>
    <t>• Počet partnerství a společných projektů v rámci místních, komunitních a spolkových aktivit.</t>
  </si>
  <si>
    <t xml:space="preserve">Podporovat komunitní a kulturní aktivity v sídelních městech a výrazných centrech regionu </t>
  </si>
  <si>
    <r>
      <rPr>
        <sz val="12"/>
        <rFont val="Calibri"/>
        <family val="2"/>
        <charset val="238"/>
      </rPr>
      <t>•</t>
    </r>
    <r>
      <rPr>
        <sz val="9.6"/>
        <rFont val="Enriqueta"/>
        <family val="3"/>
      </rPr>
      <t xml:space="preserve"> </t>
    </r>
    <r>
      <rPr>
        <sz val="12"/>
        <rFont val="Enriqueta"/>
        <family val="3"/>
      </rPr>
      <t>Podpora účasti na společenských a kulturních akcí v regionu</t>
    </r>
  </si>
  <si>
    <t xml:space="preserve">Aktivní účast na regionálních společenských, kulturních a vzdělávacích akcích (3)
</t>
  </si>
  <si>
    <t>Podpora účasti fakulty na společenských a kulturních akcí v regionu (festival Slunovrat, Moderní výzvy lidstva, Dny prevence, Dny NATO apod.)</t>
  </si>
  <si>
    <t>Vytvoření platformy pro spolupráci s regionálními stakeholdery</t>
  </si>
  <si>
    <t>C.2</t>
  </si>
  <si>
    <t>VÉST KE SPOLEČENSKÉ ODPOVĚDNOSTI</t>
  </si>
  <si>
    <t>• Získání ekoznačky typu „ekologicky šetrná kancelář“</t>
  </si>
  <si>
    <t>Podporovat studenty i pracovníky ve společensky prospěšných aktivitách</t>
  </si>
  <si>
    <r>
      <rPr>
        <sz val="12"/>
        <color theme="1"/>
        <rFont val="Calibri"/>
        <family val="2"/>
        <charset val="238"/>
      </rPr>
      <t>•</t>
    </r>
    <r>
      <rPr>
        <sz val="9.6"/>
        <color theme="1"/>
        <rFont val="Enriqueta"/>
        <family val="3"/>
      </rPr>
      <t xml:space="preserve"> </t>
    </r>
    <r>
      <rPr>
        <sz val="12"/>
        <color theme="1"/>
        <rFont val="Enriqueta"/>
        <family val="2"/>
        <charset val="238"/>
      </rPr>
      <t xml:space="preserve">Podpora a realizace společensky prospěšných aktivit
</t>
    </r>
  </si>
  <si>
    <t xml:space="preserve">Zavedení ekologických prvků do chodu univerzity </t>
  </si>
  <si>
    <t>• Strategie/koncept udržitelné SU
• Interní a externí screening
• Realizace udržitelných opatření (paušální platby Filtermac za celou SU, technická a technologická řešení)</t>
  </si>
  <si>
    <t>Podpora společensky prospěšných aktivit v oblasti ochrany ŽP</t>
  </si>
  <si>
    <t>Omezování energetické náročnosti provozu fakulty (analýza energetické náročnosti budovy, analýza úspor v rámci spotřeby materiálů a služeb). Analýza možností udržitelného přístupu v oblasti popularizace fakulty a tvůrčí činnosti a edukace veřejnosti (výstupem analýza).</t>
  </si>
  <si>
    <t>C.3</t>
  </si>
  <si>
    <t>ROZŠÍŘIT NABÍDKU KURZŮ CŽV</t>
  </si>
  <si>
    <t>• Nové kurzy CŽV připravené společně s ÚP a zaměstnavateli.
• Nové MOOC kurzy.</t>
  </si>
  <si>
    <t>Nabídka kurzů CŽV a dětské univerzity</t>
  </si>
  <si>
    <t>Vytvořit 2 přednáškové cykly/semestr zaměřené 
na obranu proti nekalým obchodním praktikám 
a krizovou komunikaci. 
Vytvořit 2 kurzy/rok zaměřené na  informační a finanční gramotnost. 
Zorganizovat 2 odborné exkurze/rok v návaznosti na výuku, zvyšovat jejich úroveň spoluprací s odbornými průvodci. 
Do struktury aktivit zařadit jiné aktivity/akce min. 1/semestr, které by přinášely užitečné informace a poznatky s ohledem na aktuální dění v regionu. Jednotlivé aktivity a výstupy vzdělávacích programů U3V při vhodných příležitostech prezentovat široké veřejnosti a tím vytvořit povědomí o významu U3V na OPF.</t>
  </si>
  <si>
    <t>Propojení CŽV a DOV</t>
  </si>
  <si>
    <t>Podpora tvorby MOOC kurzů</t>
  </si>
  <si>
    <t>• Vytvoření metodiky MOOC kurzů</t>
  </si>
  <si>
    <t>Metodika pro tvorbu MOOC kurzů</t>
  </si>
  <si>
    <t>C.4</t>
  </si>
  <si>
    <t xml:space="preserve"> PODPOROVAT KOMUNITNÍ ŽIVOT V RÁMCI STUDIA I PO NĚM</t>
  </si>
  <si>
    <t>F3</t>
  </si>
  <si>
    <t>• Míra zapojení studentů do univerzitních aktivit (mimo oblast vzdělávání, vědy a výzkumu a dalších tvůrčích činností)</t>
  </si>
  <si>
    <t>Podpora činnosti a zázemí pro studentské spolky a organizace
(Sloučená opatření SZ: Podpora činnosti a zázemí pro studentské spolky a organizace, Oslovování studentů se zapojením do univerzitního dění, Podpora univerzitního sportu)</t>
  </si>
  <si>
    <t xml:space="preserve">• Podpora rozvoje Esportu na SU
• Počet společenských a komunitních akcí (univerzitní ples, majáles Opava/Karviná, festivaly a další) </t>
  </si>
  <si>
    <t xml:space="preserve">1x ročně zorganizovat akci Daruj krev s OPF. 1x ročně Reprezentační ples SU OPF. 
1 x ročně Sportovní odpoledne SU OPF. 
2x ročně zorganizovat přednášky pro zaměstnance zaměřené na ergonomii pracovního místa a správné držení těla.
2x ročně Časopis SU OPF
Vyběhni s děkanem.
Natočení 5 videí o životě na fakultě z pohledu studentů a absolventů.  </t>
  </si>
  <si>
    <t>Vybavení prostor chill-out zón na BN 14 (knihovna, podkroví).
Podpora akcí studentských spolků (majáles).</t>
  </si>
  <si>
    <t>Celkem za oblast C</t>
  </si>
  <si>
    <t>Oblast D</t>
  </si>
  <si>
    <t>INTERNACIONALIZACE</t>
  </si>
  <si>
    <t xml:space="preserve">D.1 </t>
  </si>
  <si>
    <t>D.1 POSILOVAT STRATEGICKÉ ŘÍZENÍ V OBLASTI INTERNACIONALIZACE</t>
  </si>
  <si>
    <t>D.1</t>
  </si>
  <si>
    <t>F8</t>
  </si>
  <si>
    <t>• Počet pracovníků proškolených v oblasti jazykových, mezikulturních a dalších kompetencí v oblasti internacionalizace nebo zúčastnivších se informačních, networkingových či odborných akcí a aktivit týkajících se mezinárodní spolupráce nebo zapojení do mezinárodních sítí/organizací. 
• Vnitrouniverzitní finanční nástroj na podporu a rozvoj všech typů aktivit mezinárodní spolupráce a internacionalizace činností SU.</t>
  </si>
  <si>
    <t>Rozvoj networkingových aktivit v oblasti internacionalizace</t>
  </si>
  <si>
    <t>• Účast na 2 zahraničních veletrzích</t>
  </si>
  <si>
    <t>2 realizované účasti na zahraničních
 veletrzích</t>
  </si>
  <si>
    <t>Finanční podpora mezinárodní spolupráce</t>
  </si>
  <si>
    <t>4 realizované účasti 
na akcích aliance STARS EU</t>
  </si>
  <si>
    <t>Účast na krátkodobé zahraniční mobilitě (12)
Krátkodobá mobilita zahraničních odborníků na FPF SU (5)</t>
  </si>
  <si>
    <t>- návrh koncepce a evaluace výsledků internacionalizace
- aktualizace vnitřních norem a předpisů z oblasti internacionalizace
- zpracování a průběžná evaluace výstupů dotazníkových šetření
- průběžné a závěrečné zpracování shrnutí výsledků a výstupy internacionalizace fakulty</t>
  </si>
  <si>
    <t>4 krátkodobé mobility/stáže zahraničního pracovníka za účelem zapojení do vzdělávací činnosti univerzity, 20 týdnů krátkodobých pobytů studentů v zahraničí </t>
  </si>
  <si>
    <t>D.2</t>
  </si>
  <si>
    <t xml:space="preserve"> VYTVÁŘET MEZINÁRODNÍ PROSTŘEDÍ VE VÝUCE</t>
  </si>
  <si>
    <t>• Nově akreditované studijní programy (Bc., Mgr., Ph.D.) v cizích jazycích.
• Počet studentů v cizojazyčných studijních programech (Bc., Mgr., Ph.D.).
•  Počet kvalifikačních prací zpracovaných v cizích jazycích nebo v rámci mezinárodních projektů.
• Počet novýh cizojazyčných studijních materiálů (fyzických i elektronických).</t>
  </si>
  <si>
    <t>Podpora tvorby studijních programů v cizím jazyce</t>
  </si>
  <si>
    <t>• Připrava studijního modulu v anlickém jazyce</t>
  </si>
  <si>
    <r>
      <t xml:space="preserve">
</t>
    </r>
    <r>
      <rPr>
        <sz val="12"/>
        <color rgb="FF000000"/>
        <rFont val="Enriqueta"/>
        <family val="3"/>
      </rPr>
      <t>analýza možností a příprava realizace studijního modulu v anglickém jazyce</t>
    </r>
  </si>
  <si>
    <t>Pořízení cizojazyčných studijních materiálů</t>
  </si>
  <si>
    <t>• Cizojazyčné studijní materiály</t>
  </si>
  <si>
    <t>pořízená studijní literatura pro min. 30 předmětů pro rozšíření přístupu k cizojazyčným studijním materiálům a zvýšení kvality studia</t>
  </si>
  <si>
    <t xml:space="preserve">pořízení cizojazyčných studijních materiálů </t>
  </si>
  <si>
    <t>Implementace Erasmus without papers a dalších</t>
  </si>
  <si>
    <t>• Systematizace procesů týkajících se administrace mobilit</t>
  </si>
  <si>
    <t>prohloubení systematizace a digitalizace procesů administrace mobilit</t>
  </si>
  <si>
    <t>Implementace automatického uznávání vzdělávání</t>
  </si>
  <si>
    <t>D.3</t>
  </si>
  <si>
    <t>ROZVÍJET PROPAGACI A PODPŮRNÉ SLUŽBY PRO ZAHRANIČNÍ STUDENTY A PRACOVNÍKY</t>
  </si>
  <si>
    <t>• Podíl dvojjazyčných elektronických nástrojů na podporu internacionalizace, navigačních systémů objektů, mutací vytipovaných do dokumentů a norem.
•  Počet marketingových a informačních materiálů o nabídce studia v cizím jazyce.
•  Nové a inovované podpůrné služby pro zahraniční zájemce o studium, studenty a pracovníky.</t>
  </si>
  <si>
    <t>Posílení propagace pro zájemce o studium ze zahraničí</t>
  </si>
  <si>
    <t>• Aktualizované propagační materiály
• Ralizace akcí pro zahraniční studenty</t>
  </si>
  <si>
    <t>3 realizované akce a semináře pro zahraniční studenty, 1 nová webová 
stránka, 1 aktualizovaný profil na portálu 
masterstudies.com, 5 vytvořených příspěvků na webu OPF, 5 vytvořených příspěvků na  sociálních sítích OPF, 1 realizovaný International Week 2023, 20 zaslaných zásilek do zahraničí, aktualizované propagační materiály.</t>
  </si>
  <si>
    <t>Překlady relevantních materiálů, dokumentů a informací na webových stránkách a v tištěných materiálech do cizích jazyků
Tvorba a nákup propagačních materiálů a předmětů pro zahr. Partnery</t>
  </si>
  <si>
    <t xml:space="preserve"> podpora a inovace webových stránek FVP v AJ a informačních materiálů pro zahraniční studenty
- příprava a postupná implementace struktury propagačních aktivit FVP vůči zahraničním studentům 
 - překlady relevantních materiálů souvisejících s rozvojem propagace (korektury cizojazyčných materiálů a textů, konzultace)</t>
  </si>
  <si>
    <t>Účast na zahraničních veletrzích</t>
  </si>
  <si>
    <t>Překlady vnitřních předpisů a norem</t>
  </si>
  <si>
    <t>• Překlady vnitřních předpisů/norem</t>
  </si>
  <si>
    <t>5 přeložených vnitřních předpisů/norem</t>
  </si>
  <si>
    <t>Účast na veletrzích</t>
  </si>
  <si>
    <t>Účast na mezinárodním veletrhu v zahraničí (1)</t>
  </si>
  <si>
    <t>Elektronizace pracovišť pro zahraniční styky</t>
  </si>
  <si>
    <t>D.4</t>
  </si>
  <si>
    <t>ROZVÍJET ZAHRANIČNÍ MOBILITU A GLOBÁLNÍ KOMPETENCE STUDENTŮ A PRACOVNÍKŮ UNIVERZITY</t>
  </si>
  <si>
    <t>•  Podíl studentů bakalářského, magisterského a doktorského studia, kteří absolvovali mobilitu nebo zahraniční pracovní stáž.
• Podíl pracovníků s ověřenou znalostí alespoň jednoho cizího jazyka.
•  Podíl pracovníků účastnících se zahraničních mobilit, resp. pracovníků, kteží absolvovali studium v zahraničí nebo tam získali významné odborné zkušenosti.
• Zapojení zahraničních absolventů do aktivit SU.</t>
  </si>
  <si>
    <t>Odstraňování bariér mobilit</t>
  </si>
  <si>
    <t>• Podpora a odstraňování bariér mobilit studentů</t>
  </si>
  <si>
    <r>
      <t xml:space="preserve">
</t>
    </r>
    <r>
      <rPr>
        <sz val="12"/>
        <color rgb="FF000000"/>
        <rFont val="Enriqueta"/>
        <family val="3"/>
      </rPr>
      <t>podpora a odstraňování bariér mobilit studentů</t>
    </r>
  </si>
  <si>
    <t>Rozvoj mezikulturních a jazykových vzdělávacích aktivit</t>
  </si>
  <si>
    <t>• Realizace kurzů angličtiny
• Realizace workshopu na podporu jazykových kompetencí</t>
  </si>
  <si>
    <t>1 konverzační jazykový kurz angličtiny zaměstnanců fakulty (referentky)</t>
  </si>
  <si>
    <t xml:space="preserve">workshop na podporu kulturních a jazykových kompetencí studentů a pedagogů v polském jazyce
</t>
  </si>
  <si>
    <t>Podpora mobility do knowledge hubs a špičkových pracovišť</t>
  </si>
  <si>
    <t>• Realizace krátkodobé a dlouhodobé mobility zahraničních odborníků
• Realizace krátkodobých mobilit akademických pracovníků</t>
  </si>
  <si>
    <t xml:space="preserve">realizace min. 1 dlouhodobé stáže zahraničních pracovníků za účelem zapojení do vzdělávací činnosti fakulty
realizace min. 1 krátkodobé mobility/stáže zahraničních pracovníků za účelem zapojení do vzdělávací činnosti fakulty podpora krátkodobých mobilit akademických pracovníků FVP v zahraničí
</t>
  </si>
  <si>
    <t>Zlepšování kvality administrativních procesů</t>
  </si>
  <si>
    <t>celkem</t>
  </si>
  <si>
    <t>Celkem za oblast D</t>
  </si>
  <si>
    <t>Oblast E</t>
  </si>
  <si>
    <t>ROZVOJ LIDSKÝCH ZDROJŮ</t>
  </si>
  <si>
    <t>E.1</t>
  </si>
  <si>
    <t>POSILOVAT MOTIVACI K OSOBNÍMU I KARIÉRNÍMU ROZVOJI PRACOVNÍKŮ​</t>
  </si>
  <si>
    <t>Růžičková</t>
  </si>
  <si>
    <t>HRA</t>
  </si>
  <si>
    <t>F6</t>
  </si>
  <si>
    <r>
      <rPr>
        <sz val="12"/>
        <color theme="1"/>
        <rFont val="Calibri"/>
        <family val="2"/>
        <charset val="238"/>
      </rPr>
      <t>•</t>
    </r>
    <r>
      <rPr>
        <sz val="9.6"/>
        <color theme="1"/>
        <rFont val="Enriqueta"/>
        <family val="3"/>
      </rPr>
      <t xml:space="preserve"> </t>
    </r>
    <r>
      <rPr>
        <sz val="12"/>
        <color theme="1"/>
        <rFont val="Enriqueta"/>
        <family val="3"/>
      </rPr>
      <t>Realizace vzdělávacích aktivit pro zaměstnance</t>
    </r>
  </si>
  <si>
    <t>Realizace vzdělávacích aktivit pro pracovníky všech PR oddělení SU
Realizace kurzů jazykových kompetencí pracovníků R</t>
  </si>
  <si>
    <r>
      <rPr>
        <sz val="11"/>
        <rFont val="Calibri"/>
        <family val="2"/>
        <charset val="238"/>
      </rPr>
      <t>•</t>
    </r>
    <r>
      <rPr>
        <sz val="8.8000000000000007"/>
        <rFont val="Enriqueta"/>
        <family val="3"/>
      </rPr>
      <t xml:space="preserve"> </t>
    </r>
    <r>
      <rPr>
        <sz val="11"/>
        <rFont val="Enriqueta"/>
        <family val="3"/>
      </rPr>
      <t>individuální jazykové kurzy (20)
• kurzy na prohlubování kvalifikace - ICT, soft skill, hard skills apod. (20)"</t>
    </r>
  </si>
  <si>
    <r>
      <rPr>
        <sz val="11"/>
        <rFont val="Calibri"/>
        <family val="2"/>
        <charset val="238"/>
      </rPr>
      <t>•</t>
    </r>
    <r>
      <rPr>
        <sz val="8.8000000000000007"/>
        <rFont val="Enriqueta"/>
        <family val="3"/>
      </rPr>
      <t xml:space="preserve"> </t>
    </r>
    <r>
      <rPr>
        <sz val="11"/>
        <rFont val="Enriqueta"/>
        <family val="3"/>
      </rPr>
      <t>1 jazykový kurz pro zaměstnance
• 1 odborný kurz pro vědecké pracovníky</t>
    </r>
  </si>
  <si>
    <t>Vytváření motivačních podmínek pro mobilitu</t>
  </si>
  <si>
    <t>ROZVÍJET PROAKTIVNÍ POLITIKU V OBLASTI NÁBORU NOVÝCH AKADEMICKÝCH A VĚDECKÝCH PRACOVNÍKŮ A OBSAZOVÁNÍ POZIC VEDOUCÍCH PRACOVNÍKŮ</t>
  </si>
  <si>
    <t>E.2</t>
  </si>
  <si>
    <t>Zveřejňovat informaci o otevřených výběrových řízeních</t>
  </si>
  <si>
    <t>• Transparentní obsazování pracovních pozic</t>
  </si>
  <si>
    <t>HRA, PPSŘ</t>
  </si>
  <si>
    <t>zveřejněná VŘ na placených portálech</t>
  </si>
  <si>
    <t>E.3</t>
  </si>
  <si>
    <t>ZAJISTIT ODPOVÍDAJÍCÍ ZÁZEMÍ PRO PRACOVNÍKY VŠECH SOUČÁSTÍ</t>
  </si>
  <si>
    <t>Celkem za oblast E</t>
  </si>
  <si>
    <t>Oblast F</t>
  </si>
  <si>
    <t>PR &amp; MARKETING A IMAGE</t>
  </si>
  <si>
    <t>F.1</t>
  </si>
  <si>
    <t xml:space="preserve"> ZEFEKTIVNIT A SJEDNOTIT KOMUNIKACI NAPŘÍČ UNIVERZITOU</t>
  </si>
  <si>
    <t>• Spokojenost respondentů (studentů, absolventů a zaměstnanců) s dostupností a úrovní poskytovaných informací.</t>
  </si>
  <si>
    <t>Vytvoření a implementace celouniverzitní marketingové a komunikační strategie</t>
  </si>
  <si>
    <t>Marketingová a komunikační strategie</t>
  </si>
  <si>
    <t>Dokončení marketingové a komunikační strategie</t>
  </si>
  <si>
    <t>Vytvoření systému komunikace a zapojení absolventů</t>
  </si>
  <si>
    <t xml:space="preserve">F.2 </t>
  </si>
  <si>
    <t>PODPOROVAT KVALITNÍ A EFEKTIVNÍ MARKETING A KOMUNIKACI S VEŘEJNOSTÍ</t>
  </si>
  <si>
    <t>• Rostoucí počet přihlášek ke studiu na Slezské univerzitě mezi tuzemskými i zahraničními uchazeči o studium.</t>
  </si>
  <si>
    <t>Vyhodnocení dopadů marketingových aktivit</t>
  </si>
  <si>
    <t>• Seznam měřitelných a sledovaných ukazatelů dopadu marketingových aktivit
• Strukturovaný report dostupný všem PR oddělením SU</t>
  </si>
  <si>
    <t>Nastavení sledovaných ukazatelů a struktury reportovaných údajů marketingových aktivit (co se bude měřit)</t>
  </si>
  <si>
    <t>Prezentace univerzity v zahraničí</t>
  </si>
  <si>
    <t>Prezentace a komunikace aktivit SU v rámci STARS EU (evropské univerzity)
Zřízení kontaktního místa na SU</t>
  </si>
  <si>
    <t xml:space="preserve">F.3 </t>
  </si>
  <si>
    <t>POPULARIZOVAT VÝSLEDKY VĚDECKÉ A DALŠÍ TVŮRČÍ ČINNOSTI</t>
  </si>
  <si>
    <t>F11</t>
  </si>
  <si>
    <t>• Počet popularizačních výstupů s tematikou vědy, výzkumu a další tvůrčí činnosti.
• Počet uskutečněných popularizačních akcí a kampaní.</t>
  </si>
  <si>
    <t>Průběžná realizace popularizačních akcí
(Sloučená opatření SZ: Implementace celouniverzitní marketingové strategie - popularizace, Evidence výsledků tvůrčí činnosti s potenciálem popularizace, Realizace popularizačních akcí a kampaní, Spolupráce s partnery a médií, Školední v oblasti popularizace)</t>
  </si>
  <si>
    <t>• Počet uskutečněných popularizačních akcí a kampaní.</t>
  </si>
  <si>
    <t xml:space="preserve">• Nové celoroční popularizační pořady ("Co by kdyby") 
• Pokračující popularizační pořady ("Dobré vědět - po lopatě")
</t>
  </si>
  <si>
    <t xml:space="preserve">Tvorba vzdělávacího a kulturního obsahu a nových témat v rámci prezentace a popularizace fakulty v návštěvnických centrech (10)
Využití a aktualizace interaktivních výrazových prvků v rámci prezentace a popularizace (3)
Aktivní spolupráce se středními a základními školami v regionálním prostředí (2)
</t>
  </si>
  <si>
    <t>Realizace popularizačích akcí v Unipointu SU</t>
  </si>
  <si>
    <t>•  30 přednášek pro SŠ,
•  5 přednášek pro veřejnost 
•  provoz Matematické pohotovosti</t>
  </si>
  <si>
    <t>Celkem za oblast F</t>
  </si>
  <si>
    <t xml:space="preserve">Oblast G </t>
  </si>
  <si>
    <t>STRATEGICKÉ ŘÍZENÍ</t>
  </si>
  <si>
    <t xml:space="preserve">G.1 </t>
  </si>
  <si>
    <t>POSILOVAT SYSTÉM STRATEGICKÉHO ŘÍZENÍ A PODPORU ŘÍZENÍ KVALITY VÝUKY A VĚDECKO-VÝZKUMNÉ A JINÉ TVŮRČÍ ČINNOSTI</t>
  </si>
  <si>
    <r>
      <t xml:space="preserve">• Naplnění cílů Strategického záměru.
</t>
    </r>
    <r>
      <rPr>
        <b/>
        <sz val="12"/>
        <color theme="1"/>
        <rFont val="Enriqueta"/>
        <family val="3"/>
      </rPr>
      <t xml:space="preserve">• </t>
    </r>
    <r>
      <rPr>
        <sz val="12"/>
        <color theme="1"/>
        <rFont val="Enriqueta"/>
        <family val="3"/>
      </rPr>
      <t>Účast vedoucích pracovníků na vzdělávacím programu zvyšujícím kompetence v oblasti strategického řízení.
• Nové podpůrné odborné kapacity pro strategické řízení.
• Pravidelné realizace vnitřních i vnějších hodnocení univerzity a jejích pracovišť.</t>
    </r>
  </si>
  <si>
    <t>Podpora kompetencí v oblasti řízení a leadershipu</t>
  </si>
  <si>
    <t>• Počet vzdělávacích akcí (školení, workshopy)</t>
  </si>
  <si>
    <t>• Rozvoj kompetencí v rámci nastavení pracovních a komunikačních procesů (interních, externích)</t>
  </si>
  <si>
    <t>Certifikace Team Academy® (školení 3 koučů, audit studijního programu Inovativní podnikání, práva k užívání ochranné známky); Team Mastery® školení pro stávající a potenciální kouče.</t>
  </si>
  <si>
    <t>kurzy a koučing pro vedoucí pracovníky (včetně středního managementu - vedení pracovišť, oddělení, týmů) (10)</t>
  </si>
  <si>
    <t>Pravidelná projednávání implementace strategického záměru</t>
  </si>
  <si>
    <t>• Projednání PRSZ SU a součástí s vedením součástí a příslušnou komisí AS SU</t>
  </si>
  <si>
    <t>Projednání PRSZ SU a součástí s vedením součástí a příslušnou komisí AS SU</t>
  </si>
  <si>
    <t>Zajištění mezinárodní evaluace univerzity</t>
  </si>
  <si>
    <t>Podpora řízení strategických projektů</t>
  </si>
  <si>
    <t>• Reporty k výzvám dotačních titulů, projektové návrhy, podpůrné dokumenty projektových návrhů. 
• Podpora zahraničních odborníků při přípravě projektových podkladů.</t>
  </si>
  <si>
    <t>Podané projektové žádosti 
Podpora zapojení zahraničních odborníků (konzultační činnost)</t>
  </si>
  <si>
    <t>Pravidelná jednání International Advisory Board</t>
  </si>
  <si>
    <t>Podpora činnosti akademických senátů</t>
  </si>
  <si>
    <t>Tuleja</t>
  </si>
  <si>
    <t>Rozvoj manažerského informačního systému</t>
  </si>
  <si>
    <t>• Tvorba tří nových dashboardů</t>
  </si>
  <si>
    <t>3 nově zpracované dashboardy, které budou zaměřeny na sledování počtu studentů, problematiku propadovosti a ekonomickou oblast</t>
  </si>
  <si>
    <t>G.2</t>
  </si>
  <si>
    <t>ZVÝŠIT EFEKTIVITU A DIGITALIZACI INTERNÍCH PROCESŮ</t>
  </si>
  <si>
    <t>F7</t>
  </si>
  <si>
    <t>Elektronizace podpůrných činností</t>
  </si>
  <si>
    <t xml:space="preserve">Integrace O365 do digitalizace administrativních procesu na SU
Licence WriteFull
</t>
  </si>
  <si>
    <t>Podpora zapojení akademických pracovníků do přípravy projektových záměrů</t>
  </si>
  <si>
    <t>• Podpůrné dokumenty projektových záměrů, studie proveditelnosti</t>
  </si>
  <si>
    <t xml:space="preserve">G.3 </t>
  </si>
  <si>
    <t>ZAJISTIT DLOUHODOBOU VNITŘNÍ STABILITU FINANCOVÁNÍ</t>
  </si>
  <si>
    <t>Aktualizace metodiky rozdělování finančních prostředků</t>
  </si>
  <si>
    <t>Podpora školení k externímu financování</t>
  </si>
  <si>
    <t>Zlepšení informovanosti o projektových výzvách</t>
  </si>
  <si>
    <t>Celkem za oblast G</t>
  </si>
  <si>
    <t>Souhrná tabulka PPSŘ</t>
  </si>
  <si>
    <t>ČÁSTKA v Kč</t>
  </si>
  <si>
    <t>%</t>
  </si>
  <si>
    <t>Rozpis na priority CELKEM SU (Plán)</t>
  </si>
  <si>
    <t>Alokace z PPSŘ dle přílohy č. 4 SZ SU 21+</t>
  </si>
  <si>
    <t xml:space="preserve">Povolený interval </t>
  </si>
  <si>
    <t>Hlídání % v mezích intervalu</t>
  </si>
  <si>
    <t>Nárůst proti plánu (%)</t>
  </si>
  <si>
    <t>Nárůst proti plánu (Kč)</t>
  </si>
  <si>
    <t>Dolní limit</t>
  </si>
  <si>
    <t>Horní limit</t>
  </si>
  <si>
    <t>cíl 1 Rozvíjet kompetence přímo relevantní pro život a praxi v 21. století</t>
  </si>
  <si>
    <t>18 - 22 [%]</t>
  </si>
  <si>
    <t>cíl 2 Zlepšit dostupnost a relevanci flexibilních forem vzdělávání</t>
  </si>
  <si>
    <t>13,5- 16,5 [%]</t>
  </si>
  <si>
    <t>cíl 3 Zvýšit efektivitu a kvalitu doktorského studia</t>
  </si>
  <si>
    <t>9-11 [%]</t>
  </si>
  <si>
    <t>cíl 5 Budovat kapacity pro strategické řízení vysokého školství</t>
  </si>
  <si>
    <t>cíl 6 Snížit administrativní zatížení pracovníků vysokých škol, aby se mohli naplno věnovat svému poslání</t>
  </si>
  <si>
    <t>4,5 - 5,5 [%]</t>
  </si>
  <si>
    <t>cíl 7 Internacionalizace (I)</t>
  </si>
  <si>
    <t>F9-F11</t>
  </si>
  <si>
    <t>cíl 8  Další prioritní cíle (II)</t>
  </si>
  <si>
    <t>Z toho investice</t>
  </si>
  <si>
    <t>Předpoklad předfinancování</t>
  </si>
  <si>
    <t xml:space="preserve">ČÁSTKA </t>
  </si>
  <si>
    <t>FINANCOVÁNO Z PPSŘ</t>
  </si>
  <si>
    <t>Celkem na rok</t>
  </si>
  <si>
    <t>Pioritní cíl 1 MŠMT</t>
  </si>
  <si>
    <t>Pioritní cíl 2 MŠMT</t>
  </si>
  <si>
    <t>Pioritní cíl 3 MŠMT</t>
  </si>
  <si>
    <t>Pioritní cíl 5 MŠMT</t>
  </si>
  <si>
    <t>Pioritní cíl 6 MŠMT</t>
  </si>
  <si>
    <t>Internacionalizace (I)  MŠMT</t>
  </si>
  <si>
    <t>Další (II)</t>
  </si>
  <si>
    <t>Rozpis na priority CELKEM SU</t>
  </si>
  <si>
    <t>Z toho investice 5/10 %</t>
  </si>
  <si>
    <t>Čerpání v roce 2023 (FAKULTA/SOUČÁST)</t>
  </si>
  <si>
    <t xml:space="preserve">Indikátory/ výstupy </t>
  </si>
  <si>
    <t xml:space="preserve">Konkrétní výstupy součástí </t>
  </si>
  <si>
    <t xml:space="preserve">Finacování součástí </t>
  </si>
  <si>
    <t>A</t>
  </si>
  <si>
    <t>ROZVÍJET PROFESNĚ ZAMĚŘENÉ STUDIJNÍ PROGRAMY V SOULADU S POTŘEBAMI TRHU PRÁCE A VE SPOLUPRÁCI SE ZAMĚSTNAVATELI.</t>
  </si>
  <si>
    <t>Podpora tvorby a rozvoje profesních studijních programů</t>
  </si>
  <si>
    <t>Propojení s DOV</t>
  </si>
  <si>
    <t>Volba vhodného studiijního programu pro uchazeče</t>
  </si>
  <si>
    <t>Rozvoj pedagogických kompetencí</t>
  </si>
  <si>
    <t>Podpora inovativních výukových metod</t>
  </si>
  <si>
    <t>Evaluace vzdělávacího procesu</t>
  </si>
  <si>
    <t>Podpora platforem spolupráce pedagogických pracovníků</t>
  </si>
  <si>
    <t>Rozvoj externí spolupráce na podporu studijních praxí a zadání</t>
  </si>
  <si>
    <t>Podpora student-centered learning</t>
  </si>
  <si>
    <t>Podpora inovací studijních programů</t>
  </si>
  <si>
    <t>II.13</t>
  </si>
  <si>
    <t>Identifikace talentů</t>
  </si>
  <si>
    <t>Stipendijní program rektora na podporu talentů</t>
  </si>
  <si>
    <t>II.4</t>
  </si>
  <si>
    <t>Rozšíření aktivit Business Gate</t>
  </si>
  <si>
    <t>Podpora studijního prohramu zaměřeného na podnikání</t>
  </si>
  <si>
    <t>Zapojení studentů do projektů MSIC</t>
  </si>
  <si>
    <t>Podpora jednotné digitální platformy studiních zdrojů</t>
  </si>
  <si>
    <t>Podpora specializovaného software</t>
  </si>
  <si>
    <t>Rozšíření databáze digitalizovaných studijních materiálů</t>
  </si>
  <si>
    <t>Rozvoj digitálních kompetencí</t>
  </si>
  <si>
    <t>Podpora studijncíh programů v distanční formě</t>
  </si>
  <si>
    <t>Implementace akčních plánů HR Award</t>
  </si>
  <si>
    <t>Rozvoj hodnoceni VaV</t>
  </si>
  <si>
    <t>Školení pro transfer technologií</t>
  </si>
  <si>
    <t>Nástroje na přilákání VaV pracovníků</t>
  </si>
  <si>
    <t>Zlepšení informovanosti o grantech</t>
  </si>
  <si>
    <t>Networkingové aktivity VaV</t>
  </si>
  <si>
    <t>Zlepšení Open Access</t>
  </si>
  <si>
    <t>Podpora mobilit doktorandů</t>
  </si>
  <si>
    <t>3, I.2</t>
  </si>
  <si>
    <t>Úprava kariérního řádu pro doktorandy</t>
  </si>
  <si>
    <t>Změny ve financování doktorského studia</t>
  </si>
  <si>
    <t>Zlepšování informovanosti doktorandů</t>
  </si>
  <si>
    <t>Aktualizace podmínek doktorského studia</t>
  </si>
  <si>
    <t>Spolupráce s městem Opava</t>
  </si>
  <si>
    <t>Podpora komunitních a kulturních aktivit</t>
  </si>
  <si>
    <t>Zavedené ekologických prvků do chodu univerzity</t>
  </si>
  <si>
    <t>II.14</t>
  </si>
  <si>
    <t>Zohlednění ekologickcýh dopadů ve veřejných zakázkách</t>
  </si>
  <si>
    <t>Podpora společensky prospěšných aktivit studentů</t>
  </si>
  <si>
    <t>II.11</t>
  </si>
  <si>
    <t>Vytvoření systému spolupráce s externími subjekt na tvorbě CŽV</t>
  </si>
  <si>
    <t>Nabídka kurzů U3V a dětské univerzity</t>
  </si>
  <si>
    <t>II.12</t>
  </si>
  <si>
    <t>Podpora činnosti a zázemí pro studentské spolky a organizace</t>
  </si>
  <si>
    <t>Oslovování studentů se zapojením do univerzitního dění</t>
  </si>
  <si>
    <t>II.3</t>
  </si>
  <si>
    <t>Podpora univerzitního sportu</t>
  </si>
  <si>
    <t>Spec.fond MŠMT</t>
  </si>
  <si>
    <t>I.5</t>
  </si>
  <si>
    <t>I.1, I.2, I.3, I.4, I.5</t>
  </si>
  <si>
    <t>I.2</t>
  </si>
  <si>
    <t>I.1</t>
  </si>
  <si>
    <t>I.3</t>
  </si>
  <si>
    <t>Překlad relevantních materiálů</t>
  </si>
  <si>
    <t>I.4</t>
  </si>
  <si>
    <t>Rozšíření materiálu pro zahraniční uchazeče</t>
  </si>
  <si>
    <t>I.4, I.5</t>
  </si>
  <si>
    <t>Školení pracovníků pro zahraniční styky</t>
  </si>
  <si>
    <t>Podpora účasti v mezinárodních studentských klubech</t>
  </si>
  <si>
    <t>I.1, 4</t>
  </si>
  <si>
    <t>Zohlednění mezikulturních/jazykových aspektů v přípravě studjních prohramů</t>
  </si>
  <si>
    <t>Začlenení mobilit do kurikula studijních programů</t>
  </si>
  <si>
    <t>Zavedení virtuálních a dalších flexibilních mobilit</t>
  </si>
  <si>
    <t>Systém spolupráce se zahraničními absolventy</t>
  </si>
  <si>
    <t>Vytvoření/aktualizace dokumentů ke kariérnímu rozvoji pracovníků</t>
  </si>
  <si>
    <t>Vytvoření pozice ombudsmana</t>
  </si>
  <si>
    <t>Implementace systému kariérního rozvoje s vazbou na hodnocení</t>
  </si>
  <si>
    <t>Celouniverzitní systémový program vzdělávacích aktivit</t>
  </si>
  <si>
    <t>Revize zaměstnaneckých benefitů</t>
  </si>
  <si>
    <t xml:space="preserve">Implementace OTM-R politiky </t>
  </si>
  <si>
    <t>Vytvoření vzorového postupu pro výběrová řízení</t>
  </si>
  <si>
    <t>Vytvoření metodiky systému školení v rámci adaptace</t>
  </si>
  <si>
    <t>Vytvoření "Welcome package"</t>
  </si>
  <si>
    <t>Školení vedoucích pracovníků k OTM-R politice</t>
  </si>
  <si>
    <t>Zveřejňování otevřených výběrových řízení</t>
  </si>
  <si>
    <t>Analýza vybavení a kvalita infrastruktury</t>
  </si>
  <si>
    <t>Implementace investičního plánu</t>
  </si>
  <si>
    <t>Vzdělávání k novým technologiím</t>
  </si>
  <si>
    <t>Implementace celouniverzitní marketingové strategie (interní)</t>
  </si>
  <si>
    <t>Podpora interních komunikačních nástrojů</t>
  </si>
  <si>
    <t>F.2</t>
  </si>
  <si>
    <t>Implementace celouniverzitní marketingové strategie (externí)</t>
  </si>
  <si>
    <t>Vyhodnocování dopadů marketingových aktivit</t>
  </si>
  <si>
    <t>Vytvoření sítě ambasadorů univerzity</t>
  </si>
  <si>
    <t>F.3</t>
  </si>
  <si>
    <t>Implementace celouniverzitní marketingové strategie (popularizace)</t>
  </si>
  <si>
    <t>Evidence výsledků tvůrčí činnosti s potenciálem popularizace</t>
  </si>
  <si>
    <t>Realizace popularizačních akcí a kampaní</t>
  </si>
  <si>
    <t>Spolupráce s partnery a médii</t>
  </si>
  <si>
    <t>Školení v oblasti popularizace</t>
  </si>
  <si>
    <t>G.1</t>
  </si>
  <si>
    <t>Pravidelná projednávání strategického záměru</t>
  </si>
  <si>
    <t>Vytvoření manažerského informačního systému SU</t>
  </si>
  <si>
    <t>Podpora kompetencí v oblastí řízení a leadership</t>
  </si>
  <si>
    <t>Zajištění evaluace podle Metodiky 2017+</t>
  </si>
  <si>
    <t>4, 5, 6</t>
  </si>
  <si>
    <t>Provedení auditu interních procesů</t>
  </si>
  <si>
    <t xml:space="preserve"> 6, I.1</t>
  </si>
  <si>
    <t>Zavedení systému na podporu řízení projektů a akreditací</t>
  </si>
  <si>
    <t>G.3</t>
  </si>
  <si>
    <t xml:space="preserve">Zlepšení informovanosti o projektových výzvách </t>
  </si>
  <si>
    <t>Vytvoření nabídky služeb rozvoje pedagogických kompetencí pro akademické pracovníky SU
Vytvoření centra na podporu rozvoje pedagogických kompetencí v rámci implementace flexibilních forem vzdělávání a inovací ve výuce</t>
  </si>
  <si>
    <r>
      <rPr>
        <strike/>
        <sz val="12"/>
        <color theme="1"/>
        <rFont val="Enriqueta"/>
        <family val="3"/>
      </rPr>
      <t xml:space="preserve">4-denní seminář Business succes "Jak zlepšit své 
podnikání pomocí komunikace" pro 
2 zaměstnance. </t>
    </r>
    <r>
      <rPr>
        <sz val="12"/>
        <color theme="1"/>
        <rFont val="Enriqueta"/>
        <family val="3"/>
      </rPr>
      <t xml:space="preserve">
2-denní seminář Business succes "Umění přednášet a prezentovat" pro 2 zaměstnance.
6 realizovaných vzdělávacích akcí nebo workshopů určených pro akademické pracovníky  s tématikou inovatiních metod výuky a hodnocení studentů.
Týden inovací ve výuce.</t>
    </r>
  </si>
  <si>
    <t>• Využití komunikační platformy (UKS - Kariérní portál, MS Teams) 
• Realizace kulatých stolů, workshopů se zaměstnavateli a odborníky z praxe</t>
  </si>
  <si>
    <t>Distančně dostupné výukové zdroje pro studenty (15)
Inovace technického, hardwarového a softwarového vybavení pracovníků - PC, monitory, notebooky (10 pracovníků)
Podpora činností spjatých s implementací flexibilních forem vzdělávání.
Nákup a instalace Access Point WiFi (10)
3 postprodukční retušérské stanice (3x výkonný PC + 6x monitor 4K + SW + diskové pole)
1 postprodukční zvukové pracoviště (výkonný PC + monitor + SW + odposlechy)</t>
  </si>
  <si>
    <t>• Propagace a komunikace aktivit SU v zahraničí (např. STARS EU)
- zřízení "kontaktního místa" v rámci aktivit STARS EU (Evropská univerzita)</t>
  </si>
  <si>
    <t xml:space="preserve">• Pravidelný reporting možností externího financování. 
• Uspořádané informační akce pro zástupce součástí SU. </t>
  </si>
  <si>
    <t>• Využití funkcionalit Kariérního portálu SU k podpoře spolupráce se zaměstnavateli
• Realizace odborných akcí a kulatých stolů se zaměstnavateli a odborníky z praxe</t>
  </si>
  <si>
    <t>• Zapracování spolupráce se SŠ do Marketingové a komunikační strategie SU</t>
  </si>
  <si>
    <t>• Zřízení centra na podporu rozvoje pedagogických kompetencí. 
• Realizace vzdělávacích akcí na podporu inovativních metod ve výuce se zaměřením zejména na profesní studijní programy.</t>
  </si>
  <si>
    <t xml:space="preserve">• Podklady pro podporu nové infrastruktury inovativních studijních programů. </t>
  </si>
  <si>
    <t>• Prohloubení spolupráce se SŠ při vyhledávání talentů.
• Počet realizovaných akcí.</t>
  </si>
  <si>
    <t>• Nové Zásady SGS, a to za předpokladu, že vstoupí v platnost novela zákona o vysokých školách.</t>
  </si>
  <si>
    <t>• Změny vnitřních předpisů reflektující změnu zákona a změnu financování doktorského studia na úrovni MŠMT.
• Realizace jazykových kurzů a mobilit pro vyučující a studenty doktorského studia.</t>
  </si>
  <si>
    <t>• Vytvoření koncepce/strategie udržitelnosti SU.
• Realizace výstupů koncepce/strategie.</t>
  </si>
  <si>
    <t>• Podpora realizace studentských společenských, kulturních a sportovních aktivit.
• Podpora zázemí pro studenty v podobě vybavení chill-out zón.</t>
  </si>
  <si>
    <t>• Účast pracovníků SU na mezinárodním veletrhu v zahraničí..</t>
  </si>
  <si>
    <t>• Rozšíření databáze digitalizovaných studijních materiálů pro studenty se specifickými potřebami. 
• Podpora činností spjatých s implementací flexibilních forem vzdělávání (pořízení speciálního HW a SW vybavení k podpoře výukového zázemí).</t>
  </si>
  <si>
    <t>Vytvořit podkladové materiály v rámci podpory infrastruktury inovativních studijních programů (studie proveditelnosti, analýzy apod.).</t>
  </si>
  <si>
    <t>Realizovat 2 rámcově ucelené programy (Média, film a umění; Vybrané kapitoly z historie a muzeologie),  kurzy U3V (Informatika, Tvůrčí fotografie, Cizí jazyky, Trénink paměti, Mobilní telefony) a zorganizovat 2 odborné exkurze/rok v návaznosti na výuku
Realizovat 2 programy CŽV (Studium pedagogiky, Studium pro asistenty pedagoga)</t>
  </si>
  <si>
    <t>• Realizace 2 programů CŽV. 
• Realizace 4 rámcově ucelených programů a kurzů U3V.
• Organizace 4 odborných exkurzí za rok.</t>
  </si>
  <si>
    <t>Realizace flexibilních typů mobilit</t>
  </si>
  <si>
    <t>• Počet studentů
• Studijní neúspěšnost studentů v prvním ročníku bakalářského studia</t>
  </si>
  <si>
    <t xml:space="preserve">• Vnitřní metodika pro elektronickou evidenci a administraci praxe v profesních studijních programech včetně evaluace
• Modul "Praxe" v IS SU 
• Studenti podpoření při profesních aktivitách, odborné exkurze </t>
  </si>
  <si>
    <t>• Počet podpořených talentovaných studentů</t>
  </si>
  <si>
    <t>• Podíl spokojených příjemců služeb Poradenského centra
• Počet studentů využívajících služeb Poradenského centra</t>
  </si>
  <si>
    <t>• Získání certifikace HR Award.
• Nová interní grantová soutěž zaměřená zejména na studenty doktorských studijních programů.
• Inovovaný systém hodnocení pracovníků/týmů/pracovišť.
• Výsledky činnosti vědecko-výzkumných a uměleckých tvůrčích center.</t>
  </si>
  <si>
    <t>• Získání certifikace HR Award a její obhájení.
• Účast zaměstnanců na vzdělávacích aktivitách v oblasti osobního rozvoje, manažerských dovedností a v rozvoji znalostí, kompetencí a dovedností.
• Úspěšně dokončená habilitační řízení (externí i interní) a řízení ke jmenování profesorem (externí i interní).</t>
  </si>
  <si>
    <t>• Získání certifikace HR Award a její obhájení (udržení).
• Přijímání akademických a vědeckých pracovníků je v souladu se zásadami OTM-R politiky.
• Zveřejňování nabídek na obsazení relevantních VaV pozic na vhodných mezinárodních platformách.</t>
  </si>
  <si>
    <t>• Digitalizovaní agendy podpůrných procesů</t>
  </si>
  <si>
    <t>• Existence funkčního, transparentního, předvídatelného a stabilního systému rozdělování finančních prostředků na univerzitě.
• Získání většího množství externích zdrojů financování.</t>
  </si>
  <si>
    <t>• Realizace zahraničních mobilit
• Aktivní zapojení do aliance Stars EU
• Evaluace výstupu a vnitřních norem zaměřených na internacionalizaci</t>
  </si>
  <si>
    <t>Podpora mobilit do knowledge hubs a špičkových pracovišť</t>
  </si>
  <si>
    <t>Zavést flexibilní typy mobilit</t>
  </si>
  <si>
    <t>Vytváření motivačních podmínek pro realizaci všech typů mobilit</t>
  </si>
  <si>
    <r>
      <rPr>
        <sz val="12"/>
        <rFont val="Calibri"/>
        <family val="2"/>
        <charset val="238"/>
      </rPr>
      <t>•</t>
    </r>
    <r>
      <rPr>
        <sz val="9.6"/>
        <rFont val="Enriqueta"/>
        <family val="3"/>
      </rPr>
      <t xml:space="preserve"> </t>
    </r>
    <r>
      <rPr>
        <sz val="12"/>
        <rFont val="Enriqueta"/>
        <family val="3"/>
      </rPr>
      <t>Integrace O365 do digitalizace administrativních procesů na SU
• Realizovaná školení</t>
    </r>
    <r>
      <rPr>
        <sz val="12"/>
        <rFont val="Enriqueta"/>
        <family val="2"/>
        <charset val="238"/>
      </rPr>
      <t xml:space="preserve">
• Pořízení licence WriteFull</t>
    </r>
  </si>
  <si>
    <t>•	Pravidelný reporting možností externího financování.
•	Uspořádané informační akce pro zástupce součástí SU</t>
  </si>
  <si>
    <t>V rámci tohoto specifického cíle není pro rok 2023 plánováno žádné opatření.</t>
  </si>
  <si>
    <t>V rámci  tohoto specifického cíle není pro rok 2023 plánováno žádné opatření.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</si>
</sst>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Kč&quot;_-;\-* #,##0.00\ &quot;Kč&quot;_-;_-* &quot;-&quot;??\ &quot;Kč&quot;_-;_-@_-"/>
    <numFmt numFmtId="164" formatCode="#,##0_ ;[Red]\-#,##0\ "/>
    <numFmt numFmtId="165" formatCode="#,##0.00_ ;\-#,##0.00\ "/>
    <numFmt numFmtId="166" formatCode="#,##0_ ;\-#,##0\ "/>
    <numFmt numFmtId="167" formatCode="#,##0.0_ ;\-#,##0.0\ "/>
  </numFmts>
  <fonts count="64">
    <font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color rgb="FF9C5700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</font>
    <font>
      <i/>
      <sz val="11"/>
      <name val="Calibri"/>
      <family val="2"/>
      <charset val="238"/>
    </font>
    <font>
      <b/>
      <sz val="18"/>
      <name val="Calibri (Základní text)"/>
      <charset val="238"/>
    </font>
    <font>
      <sz val="12"/>
      <color theme="0"/>
      <name val="Enriqueta"/>
      <family val="3"/>
    </font>
    <font>
      <sz val="12"/>
      <color theme="1"/>
      <name val="Enriqueta"/>
      <family val="3"/>
    </font>
    <font>
      <sz val="12"/>
      <color rgb="FF9C5700"/>
      <name val="Enriqueta"/>
      <family val="3"/>
    </font>
    <font>
      <sz val="11"/>
      <color rgb="FFFF0000"/>
      <name val="Enriqueta"/>
      <family val="3"/>
    </font>
    <font>
      <sz val="11"/>
      <name val="Enriqueta"/>
      <family val="3"/>
    </font>
    <font>
      <sz val="12"/>
      <name val="Enriqueta"/>
      <family val="3"/>
    </font>
    <font>
      <sz val="12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theme="0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color theme="0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1"/>
      <name val="Calibri"/>
      <family val="2"/>
      <charset val="238"/>
      <scheme val="minor"/>
    </font>
    <font>
      <sz val="11"/>
      <color theme="0"/>
      <name val="Enriqueta"/>
      <family val="3"/>
    </font>
    <font>
      <sz val="11"/>
      <color theme="1"/>
      <name val="Enriqueta"/>
      <family val="3"/>
    </font>
    <font>
      <b/>
      <sz val="20"/>
      <color theme="1"/>
      <name val="Enriqueta"/>
      <family val="3"/>
    </font>
    <font>
      <sz val="12"/>
      <color theme="0"/>
      <name val="Times New Roman"/>
      <family val="1"/>
      <charset val="238"/>
    </font>
    <font>
      <b/>
      <sz val="11"/>
      <name val="Times New Roman"/>
      <family val="1"/>
      <charset val="238"/>
    </font>
    <font>
      <sz val="12"/>
      <color theme="0"/>
      <name val="Calibri"/>
      <family val="2"/>
      <charset val="238"/>
      <scheme val="minor"/>
    </font>
    <font>
      <b/>
      <sz val="11"/>
      <name val="Enriqueta"/>
      <family val="3"/>
    </font>
    <font>
      <b/>
      <sz val="12"/>
      <name val="Enriqueta"/>
      <family val="3"/>
    </font>
    <font>
      <b/>
      <sz val="11"/>
      <color theme="0"/>
      <name val="Enriqueta"/>
      <family val="3"/>
    </font>
    <font>
      <b/>
      <sz val="12"/>
      <color theme="0"/>
      <name val="Calibri"/>
      <family val="2"/>
      <charset val="238"/>
      <scheme val="minor"/>
    </font>
    <font>
      <sz val="12"/>
      <color theme="1"/>
      <name val="Calibri"/>
      <family val="2"/>
      <charset val="238"/>
    </font>
    <font>
      <i/>
      <sz val="12"/>
      <color theme="1"/>
      <name val="Calibri"/>
      <family val="2"/>
      <charset val="238"/>
      <scheme val="minor"/>
    </font>
    <font>
      <sz val="12"/>
      <color theme="1" tint="0.499984740745262"/>
      <name val="Enriqueta"/>
      <family val="3"/>
    </font>
    <font>
      <sz val="11"/>
      <color theme="1" tint="0.499984740745262"/>
      <name val="Times New Roman"/>
      <family val="1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sz val="12"/>
      <color theme="1"/>
      <name val="Enriqueta"/>
      <family val="3"/>
    </font>
    <font>
      <sz val="14"/>
      <color theme="1"/>
      <name val="Calibri"/>
      <family val="2"/>
      <charset val="238"/>
      <scheme val="minor"/>
    </font>
    <font>
      <sz val="11"/>
      <color rgb="FF000000"/>
      <name val="Enriqueta"/>
      <family val="3"/>
    </font>
    <font>
      <sz val="12"/>
      <color rgb="FF000000"/>
      <name val="Enriqueta"/>
      <family val="3"/>
    </font>
    <font>
      <sz val="9"/>
      <color theme="0"/>
      <name val="Enriqueta"/>
      <family val="3"/>
    </font>
    <font>
      <sz val="10"/>
      <color theme="0"/>
      <name val="Enriqueta"/>
      <family val="3"/>
    </font>
    <font>
      <sz val="12"/>
      <name val="Calibri"/>
      <family val="2"/>
      <charset val="238"/>
    </font>
    <font>
      <sz val="9.6"/>
      <name val="Enriqueta"/>
      <family val="3"/>
    </font>
    <font>
      <sz val="12"/>
      <name val="Enriqueta"/>
      <family val="2"/>
      <charset val="238"/>
    </font>
    <font>
      <sz val="9.6"/>
      <color theme="1"/>
      <name val="Enriqueta"/>
      <family val="3"/>
    </font>
    <font>
      <sz val="12"/>
      <color theme="1"/>
      <name val="Enriqueta"/>
      <family val="2"/>
      <charset val="238"/>
    </font>
    <font>
      <sz val="8.8000000000000007"/>
      <name val="Enriqueta"/>
      <family val="3"/>
    </font>
    <font>
      <sz val="11"/>
      <name val="Enriqueta"/>
      <family val="2"/>
      <charset val="238"/>
    </font>
    <font>
      <strike/>
      <sz val="12"/>
      <color theme="1"/>
      <name val="Enriqueta"/>
      <family val="3"/>
    </font>
    <font>
      <sz val="11"/>
      <name val="Times New Roman"/>
      <family val="1"/>
      <charset val="238"/>
    </font>
    <font>
      <strike/>
      <sz val="12"/>
      <color rgb="FF000000"/>
      <name val="Enriqueta"/>
      <family val="3"/>
    </font>
    <font>
      <strike/>
      <sz val="11"/>
      <name val="Enriqueta"/>
      <family val="3"/>
    </font>
    <font>
      <strike/>
      <sz val="12"/>
      <name val="Enriqueta"/>
      <family val="3"/>
    </font>
    <font>
      <sz val="8"/>
      <name val="Calibri"/>
      <family val="2"/>
      <charset val="238"/>
      <scheme val="minor"/>
    </font>
    <font>
      <strike/>
      <sz val="11"/>
      <color rgb="FF000000"/>
      <name val="Enriqueta"/>
      <family val="3"/>
    </font>
    <font>
      <sz val="12"/>
      <color rgb="FF000000"/>
      <name val="Calibri"/>
      <family val="2"/>
      <charset val="238"/>
    </font>
    <font>
      <b/>
      <sz val="9"/>
      <color rgb="FF000000"/>
      <name val="Tahoma"/>
      <family val="2"/>
      <charset val="238"/>
    </font>
    <font>
      <sz val="9"/>
      <color rgb="FF000000"/>
      <name val="Tahoma"/>
      <family val="2"/>
      <charset val="238"/>
    </font>
    <font>
      <strike/>
      <sz val="12"/>
      <color rgb="FF000000"/>
      <name val="Calibri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</fills>
  <borders count="9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indexed="64"/>
      </bottom>
      <diagonal/>
    </border>
    <border>
      <left/>
      <right/>
      <top style="thin">
        <color theme="0" tint="-0.24994659260841701"/>
      </top>
      <bottom style="thin">
        <color indexed="64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24994659260841701"/>
      </right>
      <top style="thin">
        <color theme="0" tint="-0.34998626667073579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34998626667073579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34998626667073579"/>
      </top>
      <bottom style="thin">
        <color theme="0" tint="-0.24994659260841701"/>
      </bottom>
      <diagonal/>
    </border>
    <border>
      <left style="thin">
        <color theme="0" tint="-0.34998626667073579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34998626667073579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34998626667073579"/>
      </left>
      <right/>
      <top/>
      <bottom/>
      <diagonal/>
    </border>
    <border>
      <left style="thin">
        <color theme="0" tint="-0.34998626667073579"/>
      </left>
      <right/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indexed="64"/>
      </bottom>
      <diagonal/>
    </border>
    <border>
      <left style="thin">
        <color theme="0" tint="-0.24994659260841701"/>
      </left>
      <right/>
      <top/>
      <bottom style="thin">
        <color indexed="64"/>
      </bottom>
      <diagonal/>
    </border>
    <border>
      <left/>
      <right/>
      <top style="thin">
        <color theme="0" tint="-0.24994659260841701"/>
      </top>
      <bottom/>
      <diagonal/>
    </border>
    <border>
      <left style="medium">
        <color theme="0" tint="-0.24994659260841701"/>
      </left>
      <right/>
      <top style="medium">
        <color theme="0" tint="-0.24994659260841701"/>
      </top>
      <bottom style="thin">
        <color theme="0" tint="-0.24994659260841701"/>
      </bottom>
      <diagonal/>
    </border>
    <border>
      <left/>
      <right/>
      <top style="medium">
        <color theme="0" tint="-0.24994659260841701"/>
      </top>
      <bottom style="thin">
        <color theme="0" tint="-0.24994659260841701"/>
      </bottom>
      <diagonal/>
    </border>
    <border>
      <left/>
      <right style="medium">
        <color theme="0" tint="-0.24994659260841701"/>
      </right>
      <top style="medium">
        <color theme="0" tint="-0.24994659260841701"/>
      </top>
      <bottom style="thin">
        <color theme="0" tint="-0.24994659260841701"/>
      </bottom>
      <diagonal/>
    </border>
    <border>
      <left style="medium">
        <color theme="0" tint="-0.24994659260841701"/>
      </left>
      <right/>
      <top style="thin">
        <color theme="0" tint="-0.24994659260841701"/>
      </top>
      <bottom style="thin">
        <color indexed="64"/>
      </bottom>
      <diagonal/>
    </border>
    <border>
      <left/>
      <right style="medium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 style="medium">
        <color theme="0" tint="-0.24994659260841701"/>
      </left>
      <right style="thin">
        <color theme="0" tint="-0.24994659260841701"/>
      </right>
      <top/>
      <bottom style="medium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medium">
        <color theme="0" tint="-0.24994659260841701"/>
      </bottom>
      <diagonal/>
    </border>
    <border>
      <left style="medium">
        <color theme="0" tint="-0.24994659260841701"/>
      </left>
      <right/>
      <top/>
      <bottom style="thin">
        <color indexed="64"/>
      </bottom>
      <diagonal/>
    </border>
    <border>
      <left/>
      <right style="medium">
        <color theme="0" tint="-0.24994659260841701"/>
      </right>
      <top/>
      <bottom style="thin">
        <color indexed="64"/>
      </bottom>
      <diagonal/>
    </border>
    <border>
      <left style="medium">
        <color theme="0" tint="-0.24994659260841701"/>
      </left>
      <right style="thin">
        <color theme="0" tint="-0.24994659260841701"/>
      </right>
      <top style="medium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medium">
        <color theme="0" tint="-0.24994659260841701"/>
      </top>
      <bottom style="thin">
        <color theme="0" tint="-0.24994659260841701"/>
      </bottom>
      <diagonal/>
    </border>
    <border>
      <left style="medium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medium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medium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medium">
        <color theme="0" tint="-0.24994659260841701"/>
      </bottom>
      <diagonal/>
    </border>
    <border>
      <left style="thin">
        <color theme="0" tint="-0.24994659260841701"/>
      </left>
      <right style="medium">
        <color theme="0" tint="-0.24994659260841701"/>
      </right>
      <top style="thin">
        <color theme="0" tint="-0.24994659260841701"/>
      </top>
      <bottom style="medium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34998626667073579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 tint="-0.14996795556505021"/>
      </top>
      <bottom/>
      <diagonal/>
    </border>
    <border>
      <left style="medium">
        <color theme="0" tint="-0.14996795556505021"/>
      </left>
      <right style="medium">
        <color theme="0" tint="-0.14996795556505021"/>
      </right>
      <top/>
      <bottom/>
      <diagonal/>
    </border>
    <border>
      <left style="medium">
        <color theme="0" tint="-0.14996795556505021"/>
      </left>
      <right style="medium">
        <color theme="0" tint="-0.14996795556505021"/>
      </right>
      <top style="thin">
        <color theme="0" tint="-0.24994659260841701"/>
      </top>
      <bottom/>
      <diagonal/>
    </border>
    <border>
      <left style="medium">
        <color theme="0" tint="-0.34998626667073579"/>
      </left>
      <right/>
      <top style="medium">
        <color theme="0" tint="-0.34998626667073579"/>
      </top>
      <bottom style="thin">
        <color theme="0" tint="-0.24994659260841701"/>
      </bottom>
      <diagonal/>
    </border>
    <border>
      <left/>
      <right/>
      <top style="medium">
        <color theme="0" tint="-0.34998626667073579"/>
      </top>
      <bottom style="thin">
        <color theme="0" tint="-0.24994659260841701"/>
      </bottom>
      <diagonal/>
    </border>
    <border>
      <left/>
      <right style="medium">
        <color theme="0" tint="-0.34998626667073579"/>
      </right>
      <top style="medium">
        <color theme="0" tint="-0.34998626667073579"/>
      </top>
      <bottom style="thin">
        <color theme="0" tint="-0.24994659260841701"/>
      </bottom>
      <diagonal/>
    </border>
    <border>
      <left style="medium">
        <color theme="0" tint="-0.34998626667073579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theme="0" tint="-0.34998626667073579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theme="0" tint="-0.34998626667073579"/>
      </left>
      <right/>
      <top style="thin">
        <color theme="0" tint="-0.24994659260841701"/>
      </top>
      <bottom style="thin">
        <color indexed="64"/>
      </bottom>
      <diagonal/>
    </border>
    <border>
      <left/>
      <right style="medium">
        <color theme="0" tint="-0.34998626667073579"/>
      </right>
      <top style="thin">
        <color theme="0" tint="-0.24994659260841701"/>
      </top>
      <bottom style="thin">
        <color indexed="64"/>
      </bottom>
      <diagonal/>
    </border>
    <border>
      <left style="medium">
        <color theme="0" tint="-0.34998626667073579"/>
      </left>
      <right/>
      <top/>
      <bottom/>
      <diagonal/>
    </border>
    <border>
      <left/>
      <right style="medium">
        <color theme="0" tint="-0.34998626667073579"/>
      </right>
      <top/>
      <bottom/>
      <diagonal/>
    </border>
    <border>
      <left style="medium">
        <color theme="0" tint="-0.34998626667073579"/>
      </left>
      <right/>
      <top style="thin">
        <color theme="0" tint="-0.24994659260841701"/>
      </top>
      <bottom/>
      <diagonal/>
    </border>
    <border>
      <left/>
      <right style="medium">
        <color theme="0" tint="-0.34998626667073579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medium">
        <color theme="0" tint="-0.14996795556505021"/>
      </left>
      <right/>
      <top style="medium">
        <color theme="0" tint="-0.14996795556505021"/>
      </top>
      <bottom/>
      <diagonal/>
    </border>
    <border>
      <left/>
      <right/>
      <top style="medium">
        <color theme="0" tint="-0.14996795556505021"/>
      </top>
      <bottom/>
      <diagonal/>
    </border>
    <border>
      <left/>
      <right style="medium">
        <color theme="0" tint="-0.14996795556505021"/>
      </right>
      <top style="medium">
        <color theme="0" tint="-0.14996795556505021"/>
      </top>
      <bottom/>
      <diagonal/>
    </border>
    <border>
      <left style="medium">
        <color theme="0" tint="-0.14996795556505021"/>
      </left>
      <right/>
      <top style="thin">
        <color theme="0" tint="-0.24994659260841701"/>
      </top>
      <bottom/>
      <diagonal/>
    </border>
    <border>
      <left/>
      <right style="medium">
        <color theme="0" tint="-0.14996795556505021"/>
      </right>
      <top style="thin">
        <color theme="0" tint="-0.24994659260841701"/>
      </top>
      <bottom style="thin">
        <color indexed="64"/>
      </bottom>
      <diagonal/>
    </border>
    <border>
      <left style="medium">
        <color theme="0" tint="-0.14996795556505021"/>
      </left>
      <right/>
      <top/>
      <bottom/>
      <diagonal/>
    </border>
    <border>
      <left style="medium">
        <color theme="0" tint="-0.14996795556505021"/>
      </left>
      <right/>
      <top style="thin">
        <color theme="0" tint="-0.24994659260841701"/>
      </top>
      <bottom style="medium">
        <color theme="0" tint="-0.14996795556505021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14993743705557422"/>
      </right>
      <top style="thin">
        <color indexed="64"/>
      </top>
      <bottom style="thin">
        <color theme="0" tint="-0.14993743705557422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indexed="64"/>
      </top>
      <bottom style="thin">
        <color theme="0" tint="-0.14993743705557422"/>
      </bottom>
      <diagonal/>
    </border>
    <border>
      <left/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/>
      <right style="thin">
        <color theme="0" tint="-0.14993743705557422"/>
      </right>
      <top style="thin">
        <color theme="0" tint="-0.14993743705557422"/>
      </top>
      <bottom/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/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24994659260841701"/>
      </bottom>
      <diagonal/>
    </border>
    <border>
      <left style="thin">
        <color theme="0" tint="-0.14993743705557422"/>
      </left>
      <right/>
      <top style="thin">
        <color indexed="64"/>
      </top>
      <bottom style="thin">
        <color theme="0" tint="-0.14993743705557422"/>
      </bottom>
      <diagonal/>
    </border>
    <border>
      <left style="thin">
        <color theme="0" tint="-0.14993743705557422"/>
      </left>
      <right/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3743705557422"/>
      </left>
      <right/>
      <top style="thin">
        <color theme="0" tint="-0.14993743705557422"/>
      </top>
      <bottom/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medium">
        <color theme="0" tint="-0.24994659260841701"/>
      </left>
      <right style="medium">
        <color theme="0" tint="-0.24994659260841701"/>
      </right>
      <top style="medium">
        <color theme="0" tint="-0.24994659260841701"/>
      </top>
      <bottom style="thin">
        <color theme="0" tint="-0.24994659260841701"/>
      </bottom>
      <diagonal/>
    </border>
    <border>
      <left style="medium">
        <color theme="0" tint="-0.24994659260841701"/>
      </left>
      <right style="medium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24994659260841701"/>
      </right>
      <top style="medium">
        <color theme="0" tint="-0.24994659260841701"/>
      </top>
      <bottom/>
      <diagonal/>
    </border>
    <border>
      <left/>
      <right style="thin">
        <color theme="0" tint="-0.24994659260841701"/>
      </right>
      <top/>
      <bottom style="medium">
        <color theme="0" tint="-0.2499465926084170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medium">
        <color theme="0" tint="-0.34998626667073579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medium">
        <color theme="0" tint="-0.14996795556505021"/>
      </right>
      <top/>
      <bottom/>
      <diagonal/>
    </border>
    <border>
      <left style="medium">
        <color theme="0" tint="-0.14996795556505021"/>
      </left>
      <right style="medium">
        <color theme="0" tint="-0.14996795556505021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theme="0" tint="-0.14996795556505021"/>
      </left>
      <right style="medium">
        <color theme="0" tint="-0.34998626667073579"/>
      </right>
      <top/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0" fontId="3" fillId="2" borderId="0" applyNumberFormat="0" applyBorder="0" applyAlignment="0" applyProtection="0"/>
  </cellStyleXfs>
  <cellXfs count="456">
    <xf numFmtId="0" fontId="0" fillId="0" borderId="0" xfId="0"/>
    <xf numFmtId="0" fontId="3" fillId="2" borderId="1" xfId="2" applyBorder="1"/>
    <xf numFmtId="0" fontId="0" fillId="0" borderId="1" xfId="0" applyBorder="1" applyAlignment="1">
      <alignment horizontal="center"/>
    </xf>
    <xf numFmtId="9" fontId="0" fillId="0" borderId="0" xfId="0" applyNumberFormat="1"/>
    <xf numFmtId="9" fontId="0" fillId="0" borderId="0" xfId="1" applyFont="1"/>
    <xf numFmtId="44" fontId="0" fillId="0" borderId="0" xfId="0" applyNumberFormat="1"/>
    <xf numFmtId="2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2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right" vertic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11" fillId="2" borderId="0" xfId="2" applyFont="1"/>
    <xf numFmtId="0" fontId="11" fillId="0" borderId="0" xfId="2" applyFont="1" applyFill="1"/>
    <xf numFmtId="0" fontId="10" fillId="0" borderId="0" xfId="0" applyFont="1"/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0" fillId="3" borderId="0" xfId="0" applyFont="1" applyFill="1"/>
    <xf numFmtId="0" fontId="13" fillId="0" borderId="0" xfId="2" applyFont="1" applyFill="1"/>
    <xf numFmtId="0" fontId="11" fillId="0" borderId="0" xfId="2" applyFont="1" applyFill="1" applyAlignment="1">
      <alignment horizontal="center"/>
    </xf>
    <xf numFmtId="0" fontId="11" fillId="0" borderId="0" xfId="2" applyFont="1" applyFill="1" applyAlignment="1">
      <alignment horizontal="center" wrapText="1"/>
    </xf>
    <xf numFmtId="0" fontId="14" fillId="0" borderId="0" xfId="2" applyFont="1" applyFill="1"/>
    <xf numFmtId="0" fontId="14" fillId="0" borderId="0" xfId="2" applyFont="1" applyFill="1" applyAlignment="1">
      <alignment horizontal="left" vertical="center"/>
    </xf>
    <xf numFmtId="0" fontId="14" fillId="0" borderId="0" xfId="2" applyFont="1" applyFill="1" applyAlignment="1">
      <alignment horizontal="left" vertical="center" wrapText="1"/>
    </xf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 wrapText="1"/>
    </xf>
    <xf numFmtId="0" fontId="9" fillId="4" borderId="8" xfId="0" applyFont="1" applyFill="1" applyBorder="1" applyAlignment="1">
      <alignment vertical="center"/>
    </xf>
    <xf numFmtId="0" fontId="9" fillId="4" borderId="9" xfId="0" applyFont="1" applyFill="1" applyBorder="1" applyAlignment="1">
      <alignment vertical="center"/>
    </xf>
    <xf numFmtId="0" fontId="9" fillId="4" borderId="9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4" fillId="0" borderId="0" xfId="2" applyFont="1" applyFill="1" applyAlignment="1">
      <alignment horizontal="left" wrapText="1"/>
    </xf>
    <xf numFmtId="0" fontId="9" fillId="4" borderId="15" xfId="0" applyFont="1" applyFill="1" applyBorder="1" applyAlignment="1">
      <alignment horizontal="center" vertical="center"/>
    </xf>
    <xf numFmtId="0" fontId="14" fillId="0" borderId="0" xfId="2" applyFont="1" applyFill="1" applyBorder="1" applyAlignment="1">
      <alignment horizontal="left" vertical="center"/>
    </xf>
    <xf numFmtId="0" fontId="14" fillId="0" borderId="0" xfId="2" applyFont="1" applyFill="1" applyBorder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0" fontId="9" fillId="4" borderId="17" xfId="0" applyFont="1" applyFill="1" applyBorder="1" applyAlignment="1">
      <alignment horizontal="center" vertical="center"/>
    </xf>
    <xf numFmtId="0" fontId="10" fillId="0" borderId="0" xfId="0" applyFont="1" applyAlignment="1">
      <alignment wrapText="1"/>
    </xf>
    <xf numFmtId="0" fontId="9" fillId="4" borderId="19" xfId="0" applyFont="1" applyFill="1" applyBorder="1" applyAlignment="1">
      <alignment vertical="center"/>
    </xf>
    <xf numFmtId="0" fontId="13" fillId="0" borderId="0" xfId="0" applyFont="1" applyAlignment="1">
      <alignment horizontal="center" vertical="center" wrapText="1"/>
    </xf>
    <xf numFmtId="0" fontId="14" fillId="0" borderId="4" xfId="0" applyFont="1" applyBorder="1" applyAlignment="1">
      <alignment horizontal="left" vertical="center" wrapText="1"/>
    </xf>
    <xf numFmtId="0" fontId="10" fillId="0" borderId="4" xfId="0" applyFont="1" applyBorder="1" applyAlignment="1">
      <alignment wrapText="1"/>
    </xf>
    <xf numFmtId="0" fontId="12" fillId="0" borderId="4" xfId="0" applyFont="1" applyBorder="1" applyAlignment="1">
      <alignment horizontal="center" wrapText="1"/>
    </xf>
    <xf numFmtId="0" fontId="9" fillId="4" borderId="4" xfId="0" applyFont="1" applyFill="1" applyBorder="1" applyAlignment="1">
      <alignment vertical="center"/>
    </xf>
    <xf numFmtId="0" fontId="9" fillId="4" borderId="4" xfId="0" applyFont="1" applyFill="1" applyBorder="1" applyAlignment="1">
      <alignment vertical="center" wrapText="1"/>
    </xf>
    <xf numFmtId="0" fontId="13" fillId="0" borderId="4" xfId="0" applyFont="1" applyBorder="1" applyAlignment="1">
      <alignment horizontal="center" wrapText="1"/>
    </xf>
    <xf numFmtId="0" fontId="9" fillId="4" borderId="5" xfId="0" applyFont="1" applyFill="1" applyBorder="1" applyAlignment="1">
      <alignment vertical="center" wrapText="1"/>
    </xf>
    <xf numFmtId="0" fontId="9" fillId="4" borderId="6" xfId="0" applyFont="1" applyFill="1" applyBorder="1" applyAlignment="1">
      <alignment vertical="center" wrapText="1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vertical="center"/>
    </xf>
    <xf numFmtId="0" fontId="9" fillId="4" borderId="24" xfId="0" applyFont="1" applyFill="1" applyBorder="1" applyAlignment="1">
      <alignment horizontal="center" vertical="center"/>
    </xf>
    <xf numFmtId="0" fontId="9" fillId="4" borderId="25" xfId="0" applyFont="1" applyFill="1" applyBorder="1" applyAlignment="1">
      <alignment horizontal="center" vertical="center"/>
    </xf>
    <xf numFmtId="0" fontId="10" fillId="0" borderId="26" xfId="0" applyFont="1" applyBorder="1" applyAlignment="1">
      <alignment horizontal="center"/>
    </xf>
    <xf numFmtId="0" fontId="10" fillId="0" borderId="27" xfId="0" applyFont="1" applyBorder="1" applyAlignment="1">
      <alignment horizontal="center"/>
    </xf>
    <xf numFmtId="3" fontId="10" fillId="0" borderId="26" xfId="0" applyNumberFormat="1" applyFont="1" applyBorder="1" applyAlignment="1">
      <alignment horizontal="center"/>
    </xf>
    <xf numFmtId="3" fontId="9" fillId="4" borderId="28" xfId="0" applyNumberFormat="1" applyFont="1" applyFill="1" applyBorder="1" applyAlignment="1">
      <alignment horizontal="center" vertical="center"/>
    </xf>
    <xf numFmtId="0" fontId="9" fillId="4" borderId="18" xfId="0" applyFont="1" applyFill="1" applyBorder="1" applyAlignment="1">
      <alignment horizontal="center" vertical="center"/>
    </xf>
    <xf numFmtId="0" fontId="9" fillId="4" borderId="30" xfId="0" applyFont="1" applyFill="1" applyBorder="1" applyAlignment="1">
      <alignment horizontal="center" vertical="center"/>
    </xf>
    <xf numFmtId="0" fontId="9" fillId="4" borderId="31" xfId="0" applyFont="1" applyFill="1" applyBorder="1" applyAlignment="1">
      <alignment horizontal="center" vertical="center"/>
    </xf>
    <xf numFmtId="0" fontId="9" fillId="4" borderId="37" xfId="0" applyFont="1" applyFill="1" applyBorder="1" applyAlignment="1">
      <alignment horizontal="center" vertical="center" wrapText="1"/>
    </xf>
    <xf numFmtId="0" fontId="9" fillId="4" borderId="35" xfId="0" applyFont="1" applyFill="1" applyBorder="1" applyAlignment="1">
      <alignment horizontal="center" vertical="center" wrapText="1"/>
    </xf>
    <xf numFmtId="0" fontId="9" fillId="4" borderId="38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vertical="center"/>
    </xf>
    <xf numFmtId="0" fontId="9" fillId="4" borderId="6" xfId="0" applyFont="1" applyFill="1" applyBorder="1" applyAlignment="1">
      <alignment vertical="center"/>
    </xf>
    <xf numFmtId="0" fontId="9" fillId="4" borderId="7" xfId="0" applyFont="1" applyFill="1" applyBorder="1" applyAlignment="1">
      <alignment vertical="center"/>
    </xf>
    <xf numFmtId="0" fontId="9" fillId="4" borderId="20" xfId="0" applyFont="1" applyFill="1" applyBorder="1" applyAlignment="1">
      <alignment vertical="center"/>
    </xf>
    <xf numFmtId="0" fontId="14" fillId="0" borderId="0" xfId="2" applyFont="1" applyFill="1" applyBorder="1" applyAlignment="1">
      <alignment horizontal="center" vertical="center"/>
    </xf>
    <xf numFmtId="0" fontId="9" fillId="4" borderId="20" xfId="0" applyFont="1" applyFill="1" applyBorder="1" applyAlignment="1">
      <alignment horizontal="center" vertical="center"/>
    </xf>
    <xf numFmtId="0" fontId="14" fillId="0" borderId="41" xfId="2" applyFont="1" applyFill="1" applyBorder="1" applyAlignment="1">
      <alignment horizontal="center" vertical="center"/>
    </xf>
    <xf numFmtId="0" fontId="14" fillId="0" borderId="42" xfId="2" applyFont="1" applyFill="1" applyBorder="1" applyAlignment="1">
      <alignment horizontal="center" vertical="center"/>
    </xf>
    <xf numFmtId="0" fontId="9" fillId="4" borderId="43" xfId="0" applyFont="1" applyFill="1" applyBorder="1" applyAlignment="1">
      <alignment horizontal="center" vertical="center"/>
    </xf>
    <xf numFmtId="0" fontId="14" fillId="4" borderId="42" xfId="2" applyFont="1" applyFill="1" applyBorder="1" applyAlignment="1">
      <alignment horizontal="center" vertical="center"/>
    </xf>
    <xf numFmtId="0" fontId="9" fillId="4" borderId="47" xfId="0" applyFont="1" applyFill="1" applyBorder="1" applyAlignment="1">
      <alignment horizontal="center" vertical="center" wrapText="1"/>
    </xf>
    <xf numFmtId="0" fontId="9" fillId="4" borderId="48" xfId="0" applyFont="1" applyFill="1" applyBorder="1" applyAlignment="1">
      <alignment horizontal="center" vertical="center" wrapText="1"/>
    </xf>
    <xf numFmtId="0" fontId="9" fillId="4" borderId="49" xfId="0" applyFont="1" applyFill="1" applyBorder="1" applyAlignment="1">
      <alignment vertical="center"/>
    </xf>
    <xf numFmtId="0" fontId="9" fillId="4" borderId="50" xfId="0" applyFont="1" applyFill="1" applyBorder="1" applyAlignment="1">
      <alignment vertical="center"/>
    </xf>
    <xf numFmtId="3" fontId="17" fillId="4" borderId="2" xfId="0" applyNumberFormat="1" applyFont="1" applyFill="1" applyBorder="1" applyAlignment="1">
      <alignment horizontal="left" vertical="center" indent="1"/>
    </xf>
    <xf numFmtId="0" fontId="24" fillId="4" borderId="2" xfId="0" applyFont="1" applyFill="1" applyBorder="1"/>
    <xf numFmtId="3" fontId="24" fillId="4" borderId="2" xfId="0" applyNumberFormat="1" applyFont="1" applyFill="1" applyBorder="1" applyAlignment="1">
      <alignment horizontal="left" vertical="center" indent="1"/>
    </xf>
    <xf numFmtId="0" fontId="25" fillId="0" borderId="2" xfId="0" applyFont="1" applyBorder="1" applyAlignment="1">
      <alignment horizontal="left" vertical="center" indent="1"/>
    </xf>
    <xf numFmtId="0" fontId="26" fillId="0" borderId="0" xfId="0" applyFont="1" applyAlignment="1">
      <alignment horizontal="center" vertical="center"/>
    </xf>
    <xf numFmtId="0" fontId="14" fillId="0" borderId="0" xfId="2" applyFont="1" applyFill="1" applyAlignment="1">
      <alignment horizontal="center" vertical="center"/>
    </xf>
    <xf numFmtId="0" fontId="9" fillId="4" borderId="0" xfId="0" applyFont="1" applyFill="1" applyAlignment="1">
      <alignment vertical="center"/>
    </xf>
    <xf numFmtId="0" fontId="14" fillId="0" borderId="41" xfId="0" applyFont="1" applyBorder="1" applyAlignment="1">
      <alignment horizontal="center" vertical="center"/>
    </xf>
    <xf numFmtId="0" fontId="14" fillId="0" borderId="42" xfId="0" applyFont="1" applyBorder="1" applyAlignment="1">
      <alignment horizontal="center" vertical="center"/>
    </xf>
    <xf numFmtId="0" fontId="14" fillId="4" borderId="42" xfId="0" applyFont="1" applyFill="1" applyBorder="1" applyAlignment="1">
      <alignment horizontal="center" vertical="center"/>
    </xf>
    <xf numFmtId="0" fontId="9" fillId="4" borderId="0" xfId="0" applyFont="1" applyFill="1" applyAlignment="1">
      <alignment horizontal="center" vertical="center"/>
    </xf>
    <xf numFmtId="0" fontId="14" fillId="4" borderId="4" xfId="0" applyFont="1" applyFill="1" applyBorder="1" applyAlignment="1">
      <alignment vertical="center"/>
    </xf>
    <xf numFmtId="0" fontId="14" fillId="4" borderId="4" xfId="0" applyFon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4" xfId="2" applyFont="1" applyFill="1" applyBorder="1" applyAlignment="1">
      <alignment horizontal="center" vertical="center" wrapText="1"/>
    </xf>
    <xf numFmtId="0" fontId="14" fillId="4" borderId="7" xfId="0" applyFont="1" applyFill="1" applyBorder="1" applyAlignment="1">
      <alignment horizontal="center" vertical="center" wrapText="1"/>
    </xf>
    <xf numFmtId="0" fontId="14" fillId="4" borderId="7" xfId="0" applyFont="1" applyFill="1" applyBorder="1" applyAlignment="1">
      <alignment horizontal="center" vertical="center"/>
    </xf>
    <xf numFmtId="3" fontId="14" fillId="0" borderId="0" xfId="0" applyNumberFormat="1" applyFont="1" applyAlignment="1">
      <alignment horizontal="center" vertical="center"/>
    </xf>
    <xf numFmtId="3" fontId="14" fillId="0" borderId="4" xfId="0" applyNumberFormat="1" applyFont="1" applyBorder="1" applyAlignment="1">
      <alignment horizontal="center" vertical="center"/>
    </xf>
    <xf numFmtId="3" fontId="13" fillId="0" borderId="4" xfId="0" applyNumberFormat="1" applyFont="1" applyBorder="1" applyAlignment="1">
      <alignment horizontal="center" vertical="center"/>
    </xf>
    <xf numFmtId="3" fontId="14" fillId="4" borderId="4" xfId="0" applyNumberFormat="1" applyFont="1" applyFill="1" applyBorder="1" applyAlignment="1">
      <alignment horizontal="center" vertical="center"/>
    </xf>
    <xf numFmtId="3" fontId="14" fillId="4" borderId="4" xfId="0" applyNumberFormat="1" applyFont="1" applyFill="1" applyBorder="1" applyAlignment="1">
      <alignment horizontal="center" vertical="center" wrapText="1"/>
    </xf>
    <xf numFmtId="3" fontId="9" fillId="4" borderId="49" xfId="0" applyNumberFormat="1" applyFont="1" applyFill="1" applyBorder="1" applyAlignment="1">
      <alignment horizontal="center" vertical="center"/>
    </xf>
    <xf numFmtId="3" fontId="9" fillId="4" borderId="9" xfId="0" applyNumberFormat="1" applyFont="1" applyFill="1" applyBorder="1" applyAlignment="1">
      <alignment horizontal="center" vertical="center"/>
    </xf>
    <xf numFmtId="3" fontId="9" fillId="4" borderId="50" xfId="0" applyNumberFormat="1" applyFont="1" applyFill="1" applyBorder="1" applyAlignment="1">
      <alignment horizontal="center" vertical="center"/>
    </xf>
    <xf numFmtId="3" fontId="9" fillId="4" borderId="53" xfId="0" applyNumberFormat="1" applyFont="1" applyFill="1" applyBorder="1" applyAlignment="1">
      <alignment horizontal="center" vertical="center"/>
    </xf>
    <xf numFmtId="3" fontId="9" fillId="4" borderId="20" xfId="0" applyNumberFormat="1" applyFont="1" applyFill="1" applyBorder="1" applyAlignment="1">
      <alignment horizontal="center" vertical="center"/>
    </xf>
    <xf numFmtId="3" fontId="9" fillId="4" borderId="54" xfId="0" applyNumberFormat="1" applyFont="1" applyFill="1" applyBorder="1" applyAlignment="1">
      <alignment horizontal="center" vertical="center"/>
    </xf>
    <xf numFmtId="3" fontId="10" fillId="0" borderId="51" xfId="0" applyNumberFormat="1" applyFont="1" applyBorder="1" applyAlignment="1">
      <alignment horizontal="center" vertical="center"/>
    </xf>
    <xf numFmtId="3" fontId="10" fillId="0" borderId="0" xfId="0" applyNumberFormat="1" applyFont="1" applyAlignment="1">
      <alignment horizontal="center" vertical="center"/>
    </xf>
    <xf numFmtId="3" fontId="10" fillId="0" borderId="52" xfId="0" applyNumberFormat="1" applyFont="1" applyBorder="1" applyAlignment="1">
      <alignment horizontal="center" vertical="center"/>
    </xf>
    <xf numFmtId="0" fontId="10" fillId="0" borderId="5" xfId="0" applyFont="1" applyBorder="1" applyAlignment="1">
      <alignment horizontal="center"/>
    </xf>
    <xf numFmtId="0" fontId="9" fillId="4" borderId="64" xfId="0" applyFont="1" applyFill="1" applyBorder="1" applyAlignment="1">
      <alignment horizontal="center" vertical="center" wrapText="1"/>
    </xf>
    <xf numFmtId="0" fontId="9" fillId="4" borderId="65" xfId="0" applyFont="1" applyFill="1" applyBorder="1" applyAlignment="1">
      <alignment horizontal="center" vertical="center" wrapText="1"/>
    </xf>
    <xf numFmtId="0" fontId="9" fillId="4" borderId="64" xfId="0" applyFont="1" applyFill="1" applyBorder="1" applyAlignment="1">
      <alignment vertical="center"/>
    </xf>
    <xf numFmtId="0" fontId="9" fillId="4" borderId="65" xfId="0" applyFont="1" applyFill="1" applyBorder="1" applyAlignment="1">
      <alignment vertical="center"/>
    </xf>
    <xf numFmtId="3" fontId="14" fillId="0" borderId="64" xfId="0" applyNumberFormat="1" applyFont="1" applyBorder="1" applyAlignment="1">
      <alignment horizontal="center" vertical="center"/>
    </xf>
    <xf numFmtId="3" fontId="14" fillId="0" borderId="65" xfId="0" applyNumberFormat="1" applyFont="1" applyBorder="1" applyAlignment="1">
      <alignment horizontal="center" vertical="center"/>
    </xf>
    <xf numFmtId="3" fontId="14" fillId="4" borderId="64" xfId="0" applyNumberFormat="1" applyFont="1" applyFill="1" applyBorder="1" applyAlignment="1">
      <alignment horizontal="center" vertical="center"/>
    </xf>
    <xf numFmtId="3" fontId="14" fillId="4" borderId="65" xfId="0" applyNumberFormat="1" applyFont="1" applyFill="1" applyBorder="1" applyAlignment="1">
      <alignment horizontal="center" vertical="center"/>
    </xf>
    <xf numFmtId="3" fontId="14" fillId="4" borderId="64" xfId="0" applyNumberFormat="1" applyFont="1" applyFill="1" applyBorder="1" applyAlignment="1">
      <alignment horizontal="center" vertical="center" wrapText="1"/>
    </xf>
    <xf numFmtId="0" fontId="14" fillId="4" borderId="64" xfId="0" applyFont="1" applyFill="1" applyBorder="1" applyAlignment="1">
      <alignment horizontal="center" vertical="center" wrapText="1"/>
    </xf>
    <xf numFmtId="0" fontId="14" fillId="4" borderId="65" xfId="0" applyFont="1" applyFill="1" applyBorder="1" applyAlignment="1">
      <alignment vertical="center"/>
    </xf>
    <xf numFmtId="3" fontId="14" fillId="0" borderId="26" xfId="0" applyNumberFormat="1" applyFont="1" applyBorder="1" applyAlignment="1">
      <alignment horizontal="center" vertical="center" wrapText="1"/>
    </xf>
    <xf numFmtId="3" fontId="14" fillId="0" borderId="27" xfId="0" applyNumberFormat="1" applyFont="1" applyBorder="1" applyAlignment="1">
      <alignment horizontal="center" vertical="center"/>
    </xf>
    <xf numFmtId="3" fontId="14" fillId="0" borderId="26" xfId="0" applyNumberFormat="1" applyFont="1" applyBorder="1" applyAlignment="1">
      <alignment horizontal="center"/>
    </xf>
    <xf numFmtId="3" fontId="13" fillId="0" borderId="0" xfId="0" applyNumberFormat="1" applyFont="1" applyAlignment="1">
      <alignment horizontal="center"/>
    </xf>
    <xf numFmtId="3" fontId="14" fillId="0" borderId="0" xfId="0" applyNumberFormat="1" applyFont="1" applyAlignment="1">
      <alignment horizontal="center"/>
    </xf>
    <xf numFmtId="3" fontId="14" fillId="0" borderId="27" xfId="0" applyNumberFormat="1" applyFont="1" applyBorder="1" applyAlignment="1">
      <alignment horizontal="center"/>
    </xf>
    <xf numFmtId="3" fontId="14" fillId="0" borderId="56" xfId="0" applyNumberFormat="1" applyFont="1" applyBorder="1" applyAlignment="1">
      <alignment horizontal="center" vertical="center"/>
    </xf>
    <xf numFmtId="3" fontId="14" fillId="0" borderId="61" xfId="0" applyNumberFormat="1" applyFont="1" applyBorder="1" applyAlignment="1">
      <alignment horizontal="center" vertical="center"/>
    </xf>
    <xf numFmtId="3" fontId="14" fillId="4" borderId="61" xfId="0" applyNumberFormat="1" applyFont="1" applyFill="1" applyBorder="1" applyAlignment="1">
      <alignment horizontal="center" vertical="center"/>
    </xf>
    <xf numFmtId="0" fontId="10" fillId="0" borderId="66" xfId="0" applyFont="1" applyBorder="1" applyAlignment="1">
      <alignment horizontal="center" vertical="center" wrapText="1"/>
    </xf>
    <xf numFmtId="0" fontId="10" fillId="0" borderId="67" xfId="0" applyFont="1" applyBorder="1" applyAlignment="1">
      <alignment horizontal="center" vertical="center" wrapText="1"/>
    </xf>
    <xf numFmtId="0" fontId="10" fillId="0" borderId="67" xfId="0" applyFont="1" applyBorder="1" applyAlignment="1">
      <alignment wrapText="1"/>
    </xf>
    <xf numFmtId="0" fontId="10" fillId="0" borderId="68" xfId="0" applyFont="1" applyBorder="1" applyAlignment="1">
      <alignment horizontal="center" vertical="center" wrapText="1"/>
    </xf>
    <xf numFmtId="0" fontId="10" fillId="0" borderId="69" xfId="0" applyFont="1" applyBorder="1" applyAlignment="1">
      <alignment horizontal="center" vertical="center" wrapText="1"/>
    </xf>
    <xf numFmtId="0" fontId="10" fillId="0" borderId="69" xfId="0" applyFont="1" applyBorder="1" applyAlignment="1">
      <alignment horizontal="center" wrapText="1"/>
    </xf>
    <xf numFmtId="0" fontId="9" fillId="4" borderId="68" xfId="0" applyFont="1" applyFill="1" applyBorder="1" applyAlignment="1">
      <alignment horizontal="center" vertical="center" wrapText="1"/>
    </xf>
    <xf numFmtId="0" fontId="9" fillId="4" borderId="69" xfId="0" applyFont="1" applyFill="1" applyBorder="1" applyAlignment="1">
      <alignment horizontal="center" vertical="center" wrapText="1"/>
    </xf>
    <xf numFmtId="0" fontId="10" fillId="0" borderId="68" xfId="0" applyFont="1" applyBorder="1" applyAlignment="1">
      <alignment horizontal="left" vertical="center" wrapText="1"/>
    </xf>
    <xf numFmtId="0" fontId="10" fillId="0" borderId="69" xfId="0" applyFont="1" applyBorder="1" applyAlignment="1">
      <alignment horizontal="left" vertical="center" wrapText="1"/>
    </xf>
    <xf numFmtId="0" fontId="10" fillId="0" borderId="69" xfId="0" applyFont="1" applyBorder="1" applyAlignment="1">
      <alignment wrapText="1"/>
    </xf>
    <xf numFmtId="0" fontId="13" fillId="0" borderId="69" xfId="0" applyFont="1" applyBorder="1" applyAlignment="1">
      <alignment horizontal="left" vertical="center" wrapText="1"/>
    </xf>
    <xf numFmtId="0" fontId="13" fillId="0" borderId="68" xfId="0" applyFont="1" applyBorder="1" applyAlignment="1">
      <alignment horizontal="left" vertical="center" wrapText="1"/>
    </xf>
    <xf numFmtId="0" fontId="13" fillId="0" borderId="69" xfId="0" applyFont="1" applyBorder="1" applyAlignment="1">
      <alignment horizontal="center" wrapText="1"/>
    </xf>
    <xf numFmtId="0" fontId="9" fillId="4" borderId="68" xfId="0" applyFont="1" applyFill="1" applyBorder="1" applyAlignment="1">
      <alignment horizontal="left" vertical="center" wrapText="1"/>
    </xf>
    <xf numFmtId="0" fontId="9" fillId="4" borderId="69" xfId="0" applyFont="1" applyFill="1" applyBorder="1" applyAlignment="1">
      <alignment horizontal="left" vertical="center" wrapText="1"/>
    </xf>
    <xf numFmtId="0" fontId="9" fillId="4" borderId="69" xfId="0" applyFont="1" applyFill="1" applyBorder="1" applyAlignment="1">
      <alignment vertical="center" wrapText="1"/>
    </xf>
    <xf numFmtId="0" fontId="10" fillId="0" borderId="70" xfId="0" applyFont="1" applyBorder="1" applyAlignment="1">
      <alignment horizontal="left" vertical="center" wrapText="1"/>
    </xf>
    <xf numFmtId="0" fontId="10" fillId="0" borderId="71" xfId="0" applyFont="1" applyBorder="1" applyAlignment="1">
      <alignment horizontal="left" vertical="center" wrapText="1"/>
    </xf>
    <xf numFmtId="0" fontId="10" fillId="0" borderId="72" xfId="0" applyFont="1" applyBorder="1" applyAlignment="1">
      <alignment horizontal="center" wrapText="1"/>
    </xf>
    <xf numFmtId="0" fontId="10" fillId="0" borderId="73" xfId="0" applyFont="1" applyBorder="1" applyAlignment="1">
      <alignment horizontal="center" wrapText="1"/>
    </xf>
    <xf numFmtId="0" fontId="10" fillId="0" borderId="74" xfId="0" applyFont="1" applyBorder="1" applyAlignment="1">
      <alignment horizontal="center" wrapText="1"/>
    </xf>
    <xf numFmtId="0" fontId="9" fillId="4" borderId="74" xfId="0" applyFont="1" applyFill="1" applyBorder="1" applyAlignment="1">
      <alignment horizontal="center" vertical="center" wrapText="1"/>
    </xf>
    <xf numFmtId="0" fontId="13" fillId="0" borderId="74" xfId="0" applyFont="1" applyBorder="1" applyAlignment="1">
      <alignment horizontal="center" wrapText="1"/>
    </xf>
    <xf numFmtId="0" fontId="10" fillId="0" borderId="75" xfId="0" applyFont="1" applyBorder="1" applyAlignment="1">
      <alignment horizontal="center" wrapText="1"/>
    </xf>
    <xf numFmtId="0" fontId="14" fillId="4" borderId="5" xfId="0" applyFont="1" applyFill="1" applyBorder="1" applyAlignment="1">
      <alignment horizontal="center" vertical="center" wrapText="1"/>
    </xf>
    <xf numFmtId="0" fontId="14" fillId="4" borderId="59" xfId="0" applyFont="1" applyFill="1" applyBorder="1" applyAlignment="1">
      <alignment horizontal="center" vertical="center" wrapText="1"/>
    </xf>
    <xf numFmtId="0" fontId="14" fillId="0" borderId="56" xfId="0" applyFont="1" applyBorder="1" applyAlignment="1">
      <alignment horizontal="center" vertical="center"/>
    </xf>
    <xf numFmtId="0" fontId="14" fillId="0" borderId="57" xfId="0" applyFont="1" applyBorder="1" applyAlignment="1">
      <alignment horizontal="center" vertical="center"/>
    </xf>
    <xf numFmtId="0" fontId="14" fillId="0" borderId="58" xfId="0" applyFont="1" applyBorder="1" applyAlignment="1">
      <alignment horizontal="center" vertical="center"/>
    </xf>
    <xf numFmtId="0" fontId="14" fillId="4" borderId="9" xfId="0" applyFont="1" applyFill="1" applyBorder="1" applyAlignment="1">
      <alignment horizontal="center" vertical="center"/>
    </xf>
    <xf numFmtId="0" fontId="14" fillId="4" borderId="60" xfId="0" applyFont="1" applyFill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horizontal="left" vertical="center" wrapText="1"/>
    </xf>
    <xf numFmtId="0" fontId="10" fillId="0" borderId="4" xfId="0" applyFont="1" applyBorder="1" applyAlignment="1">
      <alignment vertical="center" wrapText="1"/>
    </xf>
    <xf numFmtId="0" fontId="14" fillId="0" borderId="4" xfId="2" applyFont="1" applyFill="1" applyBorder="1" applyAlignment="1">
      <alignment horizontal="left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5" xfId="2" applyFont="1" applyFill="1" applyBorder="1" applyAlignment="1">
      <alignment horizontal="center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0" fillId="0" borderId="7" xfId="0" applyFont="1" applyBorder="1" applyAlignment="1">
      <alignment wrapText="1"/>
    </xf>
    <xf numFmtId="0" fontId="9" fillId="4" borderId="55" xfId="0" applyFont="1" applyFill="1" applyBorder="1" applyAlignment="1">
      <alignment vertical="center"/>
    </xf>
    <xf numFmtId="0" fontId="9" fillId="4" borderId="76" xfId="0" applyFont="1" applyFill="1" applyBorder="1" applyAlignment="1">
      <alignment vertical="center"/>
    </xf>
    <xf numFmtId="0" fontId="14" fillId="0" borderId="78" xfId="0" applyFont="1" applyBorder="1" applyAlignment="1">
      <alignment horizontal="center" vertical="center" wrapText="1"/>
    </xf>
    <xf numFmtId="0" fontId="14" fillId="4" borderId="78" xfId="0" applyFont="1" applyFill="1" applyBorder="1" applyAlignment="1">
      <alignment horizontal="center" vertical="center" wrapText="1"/>
    </xf>
    <xf numFmtId="3" fontId="14" fillId="0" borderId="4" xfId="0" applyNumberFormat="1" applyFont="1" applyBorder="1" applyAlignment="1">
      <alignment horizontal="center" vertical="center" wrapText="1"/>
    </xf>
    <xf numFmtId="0" fontId="14" fillId="0" borderId="4" xfId="2" applyFont="1" applyFill="1" applyBorder="1" applyAlignment="1">
      <alignment vertical="center" wrapText="1"/>
    </xf>
    <xf numFmtId="0" fontId="22" fillId="0" borderId="0" xfId="0" applyFont="1" applyAlignment="1">
      <alignment horizontal="right" vertical="center" indent="1"/>
    </xf>
    <xf numFmtId="0" fontId="20" fillId="0" borderId="0" xfId="0" applyFont="1" applyAlignment="1">
      <alignment horizontal="right" vertical="center" indent="1"/>
    </xf>
    <xf numFmtId="0" fontId="28" fillId="0" borderId="0" xfId="0" applyFont="1" applyAlignment="1">
      <alignment horizontal="right" vertical="center" wrapText="1" indent="1"/>
    </xf>
    <xf numFmtId="0" fontId="28" fillId="0" borderId="0" xfId="0" applyFont="1" applyAlignment="1">
      <alignment horizontal="left" vertical="center" wrapText="1" indent="1"/>
    </xf>
    <xf numFmtId="0" fontId="28" fillId="0" borderId="0" xfId="0" applyFont="1" applyAlignment="1">
      <alignment horizontal="right" vertical="center" indent="1"/>
    </xf>
    <xf numFmtId="3" fontId="27" fillId="0" borderId="0" xfId="0" applyNumberFormat="1" applyFont="1" applyAlignment="1">
      <alignment horizontal="right" vertical="center" indent="1"/>
    </xf>
    <xf numFmtId="3" fontId="22" fillId="0" borderId="0" xfId="0" applyNumberFormat="1" applyFont="1" applyAlignment="1">
      <alignment horizontal="right" vertical="center" indent="1"/>
    </xf>
    <xf numFmtId="164" fontId="22" fillId="0" borderId="0" xfId="0" applyNumberFormat="1" applyFont="1" applyAlignment="1">
      <alignment horizontal="right" vertical="center" indent="1"/>
    </xf>
    <xf numFmtId="0" fontId="0" fillId="0" borderId="0" xfId="0" applyAlignment="1">
      <alignment horizontal="right" vertical="center" indent="1"/>
    </xf>
    <xf numFmtId="0" fontId="9" fillId="4" borderId="79" xfId="0" applyFont="1" applyFill="1" applyBorder="1" applyAlignment="1">
      <alignment horizontal="center" vertical="center"/>
    </xf>
    <xf numFmtId="0" fontId="9" fillId="4" borderId="79" xfId="0" applyFont="1" applyFill="1" applyBorder="1" applyAlignment="1">
      <alignment horizontal="center" vertical="center" wrapText="1"/>
    </xf>
    <xf numFmtId="3" fontId="24" fillId="4" borderId="79" xfId="0" applyNumberFormat="1" applyFont="1" applyFill="1" applyBorder="1" applyAlignment="1">
      <alignment horizontal="left" vertical="center" indent="1"/>
    </xf>
    <xf numFmtId="0" fontId="25" fillId="0" borderId="0" xfId="0" applyFont="1" applyAlignment="1">
      <alignment horizontal="left" vertical="center" indent="1"/>
    </xf>
    <xf numFmtId="0" fontId="31" fillId="0" borderId="0" xfId="0" applyFont="1" applyAlignment="1">
      <alignment horizontal="left" vertical="center" wrapText="1" indent="1"/>
    </xf>
    <xf numFmtId="0" fontId="30" fillId="0" borderId="0" xfId="0" applyFont="1" applyAlignment="1">
      <alignment horizontal="right" vertical="center" wrapText="1" indent="1"/>
    </xf>
    <xf numFmtId="3" fontId="9" fillId="4" borderId="79" xfId="0" applyNumberFormat="1" applyFont="1" applyFill="1" applyBorder="1" applyAlignment="1">
      <alignment horizontal="left" vertical="center" indent="1"/>
    </xf>
    <xf numFmtId="3" fontId="9" fillId="0" borderId="0" xfId="0" applyNumberFormat="1" applyFont="1" applyAlignment="1">
      <alignment horizontal="right" vertical="center" indent="1"/>
    </xf>
    <xf numFmtId="3" fontId="10" fillId="0" borderId="0" xfId="0" applyNumberFormat="1" applyFont="1" applyAlignment="1">
      <alignment horizontal="right" vertical="center" indent="1"/>
    </xf>
    <xf numFmtId="0" fontId="10" fillId="0" borderId="0" xfId="0" applyFont="1" applyAlignment="1">
      <alignment horizontal="right" vertical="center" indent="1"/>
    </xf>
    <xf numFmtId="164" fontId="10" fillId="0" borderId="0" xfId="0" applyNumberFormat="1" applyFont="1" applyAlignment="1">
      <alignment horizontal="right" vertical="center" indent="1"/>
    </xf>
    <xf numFmtId="0" fontId="3" fillId="0" borderId="0" xfId="2" applyFill="1" applyBorder="1"/>
    <xf numFmtId="9" fontId="0" fillId="0" borderId="0" xfId="1" applyFont="1" applyFill="1" applyBorder="1"/>
    <xf numFmtId="3" fontId="9" fillId="0" borderId="0" xfId="0" applyNumberFormat="1" applyFont="1" applyAlignment="1">
      <alignment horizontal="left" vertical="center" indent="1"/>
    </xf>
    <xf numFmtId="0" fontId="10" fillId="0" borderId="16" xfId="0" applyFont="1" applyBorder="1" applyAlignment="1">
      <alignment horizontal="center" vertical="center"/>
    </xf>
    <xf numFmtId="0" fontId="0" fillId="5" borderId="0" xfId="0" applyFill="1"/>
    <xf numFmtId="44" fontId="0" fillId="5" borderId="0" xfId="0" applyNumberFormat="1" applyFill="1"/>
    <xf numFmtId="44" fontId="0" fillId="6" borderId="0" xfId="0" applyNumberFormat="1" applyFill="1"/>
    <xf numFmtId="0" fontId="32" fillId="0" borderId="80" xfId="0" applyFont="1" applyBorder="1" applyAlignment="1">
      <alignment horizontal="center" vertical="center" wrapText="1"/>
    </xf>
    <xf numFmtId="10" fontId="14" fillId="0" borderId="79" xfId="0" applyNumberFormat="1" applyFont="1" applyBorder="1" applyAlignment="1">
      <alignment horizontal="center" vertical="center"/>
    </xf>
    <xf numFmtId="3" fontId="9" fillId="4" borderId="1" xfId="0" applyNumberFormat="1" applyFont="1" applyFill="1" applyBorder="1" applyAlignment="1">
      <alignment vertical="center"/>
    </xf>
    <xf numFmtId="3" fontId="9" fillId="4" borderId="35" xfId="0" applyNumberFormat="1" applyFont="1" applyFill="1" applyBorder="1" applyAlignment="1">
      <alignment horizontal="center" vertical="center" wrapText="1"/>
    </xf>
    <xf numFmtId="0" fontId="9" fillId="4" borderId="62" xfId="0" applyFont="1" applyFill="1" applyBorder="1" applyAlignment="1">
      <alignment horizontal="center" vertical="center"/>
    </xf>
    <xf numFmtId="10" fontId="23" fillId="7" borderId="79" xfId="1" applyNumberFormat="1" applyFont="1" applyFill="1" applyBorder="1" applyAlignment="1">
      <alignment horizontal="center" vertical="center"/>
    </xf>
    <xf numFmtId="9" fontId="16" fillId="4" borderId="83" xfId="0" applyNumberFormat="1" applyFont="1" applyFill="1" applyBorder="1" applyAlignment="1">
      <alignment horizontal="center" vertical="center"/>
    </xf>
    <xf numFmtId="9" fontId="16" fillId="4" borderId="79" xfId="0" applyNumberFormat="1" applyFont="1" applyFill="1" applyBorder="1" applyAlignment="1">
      <alignment horizontal="center" vertical="center"/>
    </xf>
    <xf numFmtId="44" fontId="0" fillId="8" borderId="0" xfId="0" applyNumberFormat="1" applyFill="1"/>
    <xf numFmtId="2" fontId="19" fillId="0" borderId="2" xfId="0" applyNumberFormat="1" applyFont="1" applyBorder="1" applyAlignment="1">
      <alignment horizontal="left" vertical="center" indent="1"/>
    </xf>
    <xf numFmtId="165" fontId="19" fillId="0" borderId="2" xfId="0" applyNumberFormat="1" applyFont="1" applyBorder="1" applyAlignment="1">
      <alignment horizontal="left" vertical="center" indent="1"/>
    </xf>
    <xf numFmtId="165" fontId="22" fillId="0" borderId="2" xfId="0" applyNumberFormat="1" applyFont="1" applyBorder="1" applyAlignment="1">
      <alignment horizontal="left" vertical="center" indent="1"/>
    </xf>
    <xf numFmtId="166" fontId="14" fillId="0" borderId="79" xfId="0" applyNumberFormat="1" applyFont="1" applyBorder="1" applyAlignment="1">
      <alignment horizontal="right" vertical="center"/>
    </xf>
    <xf numFmtId="166" fontId="15" fillId="0" borderId="79" xfId="0" applyNumberFormat="1" applyFont="1" applyBorder="1" applyAlignment="1">
      <alignment horizontal="right" vertical="center"/>
    </xf>
    <xf numFmtId="166" fontId="33" fillId="4" borderId="79" xfId="0" applyNumberFormat="1" applyFont="1" applyFill="1" applyBorder="1" applyAlignment="1">
      <alignment horizontal="right" vertical="center"/>
    </xf>
    <xf numFmtId="165" fontId="33" fillId="4" borderId="79" xfId="0" applyNumberFormat="1" applyFont="1" applyFill="1" applyBorder="1" applyAlignment="1">
      <alignment horizontal="right" vertical="center"/>
    </xf>
    <xf numFmtId="165" fontId="29" fillId="4" borderId="79" xfId="0" applyNumberFormat="1" applyFont="1" applyFill="1" applyBorder="1" applyAlignment="1">
      <alignment horizontal="right" vertical="center"/>
    </xf>
    <xf numFmtId="3" fontId="14" fillId="0" borderId="42" xfId="2" applyNumberFormat="1" applyFont="1" applyFill="1" applyBorder="1" applyAlignment="1">
      <alignment horizontal="center" vertical="center"/>
    </xf>
    <xf numFmtId="0" fontId="28" fillId="0" borderId="0" xfId="0" applyFont="1" applyAlignment="1">
      <alignment horizontal="center" vertical="center" wrapText="1" indent="1"/>
    </xf>
    <xf numFmtId="0" fontId="9" fillId="4" borderId="87" xfId="0" applyFont="1" applyFill="1" applyBorder="1" applyAlignment="1">
      <alignment horizontal="center" vertical="center" wrapText="1"/>
    </xf>
    <xf numFmtId="0" fontId="36" fillId="7" borderId="0" xfId="0" applyFont="1" applyFill="1" applyAlignment="1">
      <alignment horizontal="center" vertical="center" wrapText="1"/>
    </xf>
    <xf numFmtId="165" fontId="15" fillId="9" borderId="79" xfId="1" applyNumberFormat="1" applyFont="1" applyFill="1" applyBorder="1" applyAlignment="1">
      <alignment horizontal="right" vertical="center"/>
    </xf>
    <xf numFmtId="9" fontId="1" fillId="9" borderId="79" xfId="1" applyFont="1" applyFill="1" applyBorder="1" applyAlignment="1">
      <alignment horizontal="center" vertical="center"/>
    </xf>
    <xf numFmtId="3" fontId="37" fillId="9" borderId="0" xfId="0" applyNumberFormat="1" applyFont="1" applyFill="1" applyAlignment="1">
      <alignment horizontal="right" vertical="center" indent="1"/>
    </xf>
    <xf numFmtId="165" fontId="15" fillId="9" borderId="79" xfId="0" applyNumberFormat="1" applyFont="1" applyFill="1" applyBorder="1" applyAlignment="1">
      <alignment horizontal="right" vertical="center"/>
    </xf>
    <xf numFmtId="10" fontId="23" fillId="9" borderId="79" xfId="1" applyNumberFormat="1" applyFont="1" applyFill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35" fillId="0" borderId="0" xfId="0" applyFont="1"/>
    <xf numFmtId="0" fontId="9" fillId="4" borderId="5" xfId="0" applyFont="1" applyFill="1" applyBorder="1" applyAlignment="1">
      <alignment horizontal="center" vertical="center"/>
    </xf>
    <xf numFmtId="0" fontId="9" fillId="4" borderId="8" xfId="0" applyFont="1" applyFill="1" applyBorder="1" applyAlignment="1">
      <alignment horizontal="center" vertical="center"/>
    </xf>
    <xf numFmtId="0" fontId="25" fillId="7" borderId="89" xfId="0" applyFont="1" applyFill="1" applyBorder="1" applyAlignment="1">
      <alignment horizontal="left" vertical="center" wrapText="1" indent="1"/>
    </xf>
    <xf numFmtId="0" fontId="10" fillId="7" borderId="89" xfId="0" applyFont="1" applyFill="1" applyBorder="1" applyAlignment="1">
      <alignment horizontal="left" vertical="center" wrapText="1" indent="1"/>
    </xf>
    <xf numFmtId="0" fontId="9" fillId="4" borderId="19" xfId="0" applyFont="1" applyFill="1" applyBorder="1" applyAlignment="1">
      <alignment horizontal="center" vertical="center"/>
    </xf>
    <xf numFmtId="0" fontId="14" fillId="0" borderId="7" xfId="2" applyFont="1" applyFill="1" applyBorder="1" applyAlignment="1">
      <alignment horizontal="center" vertical="center" wrapText="1"/>
    </xf>
    <xf numFmtId="0" fontId="10" fillId="0" borderId="89" xfId="0" applyFont="1" applyBorder="1" applyAlignment="1">
      <alignment horizontal="left" vertical="center" wrapText="1" indent="1"/>
    </xf>
    <xf numFmtId="0" fontId="10" fillId="0" borderId="0" xfId="0" applyFont="1" applyAlignment="1">
      <alignment vertical="center" wrapText="1"/>
    </xf>
    <xf numFmtId="0" fontId="13" fillId="0" borderId="89" xfId="0" applyFont="1" applyBorder="1" applyAlignment="1">
      <alignment horizontal="left" vertical="center" wrapText="1"/>
    </xf>
    <xf numFmtId="0" fontId="10" fillId="0" borderId="69" xfId="0" applyFont="1" applyBorder="1" applyAlignment="1">
      <alignment vertical="center" wrapText="1"/>
    </xf>
    <xf numFmtId="0" fontId="41" fillId="0" borderId="0" xfId="0" applyFont="1"/>
    <xf numFmtId="0" fontId="14" fillId="0" borderId="0" xfId="2" applyFont="1" applyFill="1" applyAlignment="1">
      <alignment vertical="center" wrapText="1"/>
    </xf>
    <xf numFmtId="0" fontId="9" fillId="4" borderId="8" xfId="0" applyFont="1" applyFill="1" applyBorder="1" applyAlignment="1">
      <alignment horizontal="left" vertical="top"/>
    </xf>
    <xf numFmtId="0" fontId="10" fillId="0" borderId="82" xfId="0" applyFont="1" applyBorder="1" applyAlignment="1">
      <alignment horizontal="left" vertical="center" wrapText="1"/>
    </xf>
    <xf numFmtId="0" fontId="9" fillId="4" borderId="4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0" fontId="9" fillId="4" borderId="36" xfId="0" applyFont="1" applyFill="1" applyBorder="1" applyAlignment="1">
      <alignment horizontal="center" vertical="center" wrapText="1"/>
    </xf>
    <xf numFmtId="0" fontId="10" fillId="0" borderId="55" xfId="0" applyFont="1" applyBorder="1" applyAlignment="1">
      <alignment horizontal="left" vertical="center" wrapText="1"/>
    </xf>
    <xf numFmtId="0" fontId="9" fillId="4" borderId="40" xfId="0" applyFont="1" applyFill="1" applyBorder="1" applyAlignment="1">
      <alignment horizontal="center" vertical="center" wrapText="1"/>
    </xf>
    <xf numFmtId="0" fontId="9" fillId="4" borderId="55" xfId="0" applyFont="1" applyFill="1" applyBorder="1" applyAlignment="1">
      <alignment horizontal="center" vertical="center" wrapText="1"/>
    </xf>
    <xf numFmtId="0" fontId="9" fillId="4" borderId="40" xfId="0" applyFont="1" applyFill="1" applyBorder="1" applyAlignment="1">
      <alignment horizontal="center" vertical="center"/>
    </xf>
    <xf numFmtId="0" fontId="10" fillId="0" borderId="55" xfId="0" applyFont="1" applyBorder="1" applyAlignment="1">
      <alignment horizontal="center" vertical="center"/>
    </xf>
    <xf numFmtId="0" fontId="10" fillId="0" borderId="80" xfId="0" applyFont="1" applyBorder="1" applyAlignment="1">
      <alignment horizontal="center" vertical="center"/>
    </xf>
    <xf numFmtId="0" fontId="10" fillId="0" borderId="40" xfId="0" applyFont="1" applyBorder="1" applyAlignment="1">
      <alignment horizontal="center" vertical="center"/>
    </xf>
    <xf numFmtId="0" fontId="9" fillId="4" borderId="76" xfId="0" applyFont="1" applyFill="1" applyBorder="1" applyAlignment="1">
      <alignment horizontal="center" vertical="center"/>
    </xf>
    <xf numFmtId="3" fontId="14" fillId="0" borderId="0" xfId="0" applyNumberFormat="1" applyFont="1" applyAlignment="1">
      <alignment horizontal="center" vertical="center" wrapText="1"/>
    </xf>
    <xf numFmtId="0" fontId="9" fillId="4" borderId="91" xfId="0" applyFont="1" applyFill="1" applyBorder="1" applyAlignment="1">
      <alignment horizontal="center" vertical="center"/>
    </xf>
    <xf numFmtId="0" fontId="10" fillId="0" borderId="55" xfId="0" applyFont="1" applyBorder="1" applyAlignment="1">
      <alignment horizontal="center"/>
    </xf>
    <xf numFmtId="0" fontId="10" fillId="0" borderId="40" xfId="0" applyFont="1" applyBorder="1" applyAlignment="1">
      <alignment horizontal="center"/>
    </xf>
    <xf numFmtId="0" fontId="9" fillId="4" borderId="90" xfId="0" applyFont="1" applyFill="1" applyBorder="1" applyAlignment="1">
      <alignment horizontal="center" vertical="center" wrapText="1"/>
    </xf>
    <xf numFmtId="0" fontId="43" fillId="0" borderId="4" xfId="2" applyFont="1" applyFill="1" applyBorder="1" applyAlignment="1">
      <alignment horizontal="center" vertical="center" wrapText="1"/>
    </xf>
    <xf numFmtId="0" fontId="43" fillId="0" borderId="7" xfId="2" applyFont="1" applyFill="1" applyBorder="1" applyAlignment="1">
      <alignment horizontal="center" vertical="center" wrapText="1"/>
    </xf>
    <xf numFmtId="0" fontId="44" fillId="4" borderId="79" xfId="0" applyFont="1" applyFill="1" applyBorder="1" applyAlignment="1">
      <alignment horizontal="center" vertical="center" wrapText="1"/>
    </xf>
    <xf numFmtId="3" fontId="45" fillId="4" borderId="79" xfId="0" applyNumberFormat="1" applyFont="1" applyFill="1" applyBorder="1" applyAlignment="1">
      <alignment horizontal="center" vertical="center" indent="1"/>
    </xf>
    <xf numFmtId="3" fontId="45" fillId="4" borderId="79" xfId="0" applyNumberFormat="1" applyFont="1" applyFill="1" applyBorder="1" applyAlignment="1">
      <alignment horizontal="left" vertical="center" indent="1"/>
    </xf>
    <xf numFmtId="3" fontId="45" fillId="4" borderId="79" xfId="0" applyNumberFormat="1" applyFont="1" applyFill="1" applyBorder="1" applyAlignment="1">
      <alignment horizontal="left" vertical="center" wrapText="1" indent="1"/>
    </xf>
    <xf numFmtId="0" fontId="14" fillId="0" borderId="69" xfId="0" applyFont="1" applyBorder="1" applyAlignment="1">
      <alignment horizontal="left" vertical="center" wrapText="1"/>
    </xf>
    <xf numFmtId="0" fontId="14" fillId="0" borderId="0" xfId="0" applyFont="1" applyAlignment="1">
      <alignment vertical="top" wrapText="1"/>
    </xf>
    <xf numFmtId="0" fontId="25" fillId="0" borderId="0" xfId="0" applyFont="1" applyAlignment="1">
      <alignment vertical="center" wrapText="1"/>
    </xf>
    <xf numFmtId="0" fontId="10" fillId="0" borderId="92" xfId="0" applyFont="1" applyBorder="1"/>
    <xf numFmtId="0" fontId="10" fillId="0" borderId="93" xfId="0" applyFont="1" applyBorder="1"/>
    <xf numFmtId="0" fontId="10" fillId="0" borderId="94" xfId="0" applyFont="1" applyBorder="1" applyAlignment="1">
      <alignment horizontal="center"/>
    </xf>
    <xf numFmtId="0" fontId="25" fillId="7" borderId="93" xfId="0" applyFont="1" applyFill="1" applyBorder="1" applyAlignment="1">
      <alignment horizontal="left" vertical="center" wrapText="1" indent="1"/>
    </xf>
    <xf numFmtId="0" fontId="25" fillId="7" borderId="96" xfId="0" applyFont="1" applyFill="1" applyBorder="1" applyAlignment="1">
      <alignment horizontal="left" vertical="center" wrapText="1" indent="1"/>
    </xf>
    <xf numFmtId="0" fontId="10" fillId="0" borderId="42" xfId="0" applyFont="1" applyBorder="1"/>
    <xf numFmtId="0" fontId="10" fillId="0" borderId="97" xfId="0" applyFont="1" applyBorder="1" applyAlignment="1">
      <alignment horizontal="center"/>
    </xf>
    <xf numFmtId="4" fontId="22" fillId="0" borderId="2" xfId="0" applyNumberFormat="1" applyFont="1" applyBorder="1" applyAlignment="1">
      <alignment horizontal="left" vertical="center" indent="1"/>
    </xf>
    <xf numFmtId="0" fontId="24" fillId="4" borderId="2" xfId="0" applyFont="1" applyFill="1" applyBorder="1" applyAlignment="1">
      <alignment horizontal="center" vertical="center"/>
    </xf>
    <xf numFmtId="0" fontId="10" fillId="0" borderId="71" xfId="0" applyFont="1" applyBorder="1" applyAlignment="1">
      <alignment vertical="center" wrapText="1"/>
    </xf>
    <xf numFmtId="165" fontId="18" fillId="0" borderId="2" xfId="0" applyNumberFormat="1" applyFont="1" applyBorder="1" applyAlignment="1">
      <alignment horizontal="right" vertical="center" indent="1"/>
    </xf>
    <xf numFmtId="165" fontId="19" fillId="0" borderId="2" xfId="0" applyNumberFormat="1" applyFont="1" applyBorder="1" applyAlignment="1">
      <alignment horizontal="right" vertical="center" indent="1"/>
    </xf>
    <xf numFmtId="165" fontId="21" fillId="0" borderId="2" xfId="0" applyNumberFormat="1" applyFont="1" applyBorder="1" applyAlignment="1">
      <alignment horizontal="right" vertical="center" indent="1"/>
    </xf>
    <xf numFmtId="165" fontId="21" fillId="0" borderId="2" xfId="0" applyNumberFormat="1" applyFont="1" applyBorder="1" applyAlignment="1">
      <alignment horizontal="right" vertical="center" wrapText="1" indent="1"/>
    </xf>
    <xf numFmtId="165" fontId="22" fillId="0" borderId="2" xfId="0" applyNumberFormat="1" applyFont="1" applyBorder="1" applyAlignment="1">
      <alignment horizontal="right" vertical="center" indent="1"/>
    </xf>
    <xf numFmtId="4" fontId="18" fillId="0" borderId="2" xfId="0" applyNumberFormat="1" applyFont="1" applyBorder="1" applyAlignment="1">
      <alignment horizontal="right" vertical="center" indent="1"/>
    </xf>
    <xf numFmtId="4" fontId="21" fillId="0" borderId="2" xfId="0" applyNumberFormat="1" applyFont="1" applyBorder="1" applyAlignment="1">
      <alignment horizontal="right" vertical="center" indent="1"/>
    </xf>
    <xf numFmtId="4" fontId="21" fillId="0" borderId="2" xfId="0" applyNumberFormat="1" applyFont="1" applyBorder="1" applyAlignment="1">
      <alignment horizontal="right" vertical="center" wrapText="1" indent="1"/>
    </xf>
    <xf numFmtId="4" fontId="22" fillId="0" borderId="2" xfId="0" applyNumberFormat="1" applyFont="1" applyBorder="1" applyAlignment="1">
      <alignment horizontal="right" vertical="center" indent="1"/>
    </xf>
    <xf numFmtId="4" fontId="19" fillId="0" borderId="2" xfId="0" applyNumberFormat="1" applyFont="1" applyBorder="1" applyAlignment="1">
      <alignment horizontal="right" vertical="center" indent="1"/>
    </xf>
    <xf numFmtId="2" fontId="21" fillId="0" borderId="2" xfId="0" applyNumberFormat="1" applyFont="1" applyBorder="1" applyAlignment="1">
      <alignment horizontal="right" vertical="center" wrapText="1" indent="1"/>
    </xf>
    <xf numFmtId="2" fontId="22" fillId="0" borderId="2" xfId="0" applyNumberFormat="1" applyFont="1" applyBorder="1" applyAlignment="1">
      <alignment horizontal="right" vertical="center" indent="1"/>
    </xf>
    <xf numFmtId="0" fontId="42" fillId="0" borderId="5" xfId="0" applyFont="1" applyBorder="1" applyAlignment="1">
      <alignment horizontal="left" vertical="center" wrapText="1"/>
    </xf>
    <xf numFmtId="0" fontId="42" fillId="0" borderId="6" xfId="0" applyFont="1" applyBorder="1" applyAlignment="1">
      <alignment horizontal="left" vertical="center" wrapText="1"/>
    </xf>
    <xf numFmtId="0" fontId="42" fillId="0" borderId="88" xfId="0" applyFont="1" applyBorder="1" applyAlignment="1">
      <alignment horizontal="left" vertical="center" wrapText="1"/>
    </xf>
    <xf numFmtId="0" fontId="10" fillId="0" borderId="6" xfId="0" applyFont="1" applyBorder="1" applyAlignment="1">
      <alignment vertical="center" wrapText="1"/>
    </xf>
    <xf numFmtId="0" fontId="10" fillId="0" borderId="71" xfId="0" applyFont="1" applyBorder="1" applyAlignment="1">
      <alignment horizontal="left" wrapText="1"/>
    </xf>
    <xf numFmtId="0" fontId="13" fillId="0" borderId="71" xfId="0" applyFont="1" applyBorder="1" applyAlignment="1">
      <alignment horizontal="center" wrapText="1"/>
    </xf>
    <xf numFmtId="0" fontId="13" fillId="0" borderId="75" xfId="0" applyFont="1" applyBorder="1" applyAlignment="1">
      <alignment horizontal="left" wrapText="1"/>
    </xf>
    <xf numFmtId="0" fontId="10" fillId="0" borderId="98" xfId="0" applyFont="1" applyBorder="1" applyAlignment="1">
      <alignment horizontal="center" vertical="center"/>
    </xf>
    <xf numFmtId="0" fontId="14" fillId="0" borderId="6" xfId="2" applyFont="1" applyFill="1" applyBorder="1" applyAlignment="1">
      <alignment horizontal="left" vertical="center" wrapText="1"/>
    </xf>
    <xf numFmtId="9" fontId="23" fillId="9" borderId="79" xfId="0" applyNumberFormat="1" applyFont="1" applyFill="1" applyBorder="1" applyAlignment="1">
      <alignment horizontal="center" vertical="center" wrapText="1"/>
    </xf>
    <xf numFmtId="3" fontId="14" fillId="0" borderId="77" xfId="0" applyNumberFormat="1" applyFont="1" applyBorder="1" applyAlignment="1">
      <alignment horizontal="center" vertical="center" wrapText="1"/>
    </xf>
    <xf numFmtId="0" fontId="14" fillId="7" borderId="0" xfId="0" applyFont="1" applyFill="1" applyAlignment="1">
      <alignment horizontal="left" vertical="center" wrapText="1"/>
    </xf>
    <xf numFmtId="0" fontId="10" fillId="0" borderId="69" xfId="0" quotePrefix="1" applyFont="1" applyBorder="1" applyAlignment="1">
      <alignment horizontal="center" vertical="center" wrapText="1"/>
    </xf>
    <xf numFmtId="0" fontId="25" fillId="7" borderId="89" xfId="0" applyFont="1" applyFill="1" applyBorder="1" applyAlignment="1">
      <alignment horizontal="left" vertical="center" wrapText="1"/>
    </xf>
    <xf numFmtId="0" fontId="10" fillId="7" borderId="69" xfId="0" applyFont="1" applyFill="1" applyBorder="1" applyAlignment="1">
      <alignment horizontal="left" vertical="center" wrapText="1"/>
    </xf>
    <xf numFmtId="0" fontId="13" fillId="7" borderId="69" xfId="0" applyFont="1" applyFill="1" applyBorder="1" applyAlignment="1">
      <alignment horizontal="left" vertical="center" wrapText="1"/>
    </xf>
    <xf numFmtId="0" fontId="50" fillId="0" borderId="0" xfId="0" applyFont="1" applyAlignment="1">
      <alignment horizontal="left" vertical="center" wrapText="1"/>
    </xf>
    <xf numFmtId="0" fontId="50" fillId="0" borderId="0" xfId="0" applyFont="1" applyAlignment="1">
      <alignment wrapText="1"/>
    </xf>
    <xf numFmtId="0" fontId="12" fillId="0" borderId="5" xfId="0" applyFont="1" applyBorder="1" applyAlignment="1">
      <alignment vertical="center"/>
    </xf>
    <xf numFmtId="0" fontId="12" fillId="0" borderId="6" xfId="0" applyFont="1" applyBorder="1" applyAlignment="1">
      <alignment vertical="center"/>
    </xf>
    <xf numFmtId="0" fontId="12" fillId="0" borderId="88" xfId="0" applyFont="1" applyBorder="1" applyAlignment="1">
      <alignment vertical="center"/>
    </xf>
    <xf numFmtId="0" fontId="52" fillId="0" borderId="6" xfId="0" applyFont="1" applyBorder="1" applyAlignment="1">
      <alignment vertical="center" wrapText="1"/>
    </xf>
    <xf numFmtId="0" fontId="54" fillId="0" borderId="0" xfId="0" applyFont="1" applyAlignment="1">
      <alignment horizontal="right" vertical="center" indent="1"/>
    </xf>
    <xf numFmtId="0" fontId="25" fillId="0" borderId="0" xfId="0" applyFont="1" applyAlignment="1">
      <alignment horizontal="left" vertical="center" wrapText="1"/>
    </xf>
    <xf numFmtId="0" fontId="46" fillId="0" borderId="0" xfId="0" applyFont="1" applyAlignment="1">
      <alignment wrapText="1"/>
    </xf>
    <xf numFmtId="0" fontId="0" fillId="0" borderId="0" xfId="0" applyAlignment="1">
      <alignment wrapText="1"/>
    </xf>
    <xf numFmtId="167" fontId="0" fillId="0" borderId="0" xfId="0" applyNumberFormat="1"/>
    <xf numFmtId="3" fontId="18" fillId="0" borderId="0" xfId="0" applyNumberFormat="1" applyFont="1" applyAlignment="1">
      <alignment horizontal="right" vertical="center" indent="1"/>
    </xf>
    <xf numFmtId="0" fontId="56" fillId="0" borderId="95" xfId="0" applyFont="1" applyBorder="1" applyAlignment="1">
      <alignment horizontal="left" vertical="center" wrapText="1"/>
    </xf>
    <xf numFmtId="0" fontId="53" fillId="0" borderId="0" xfId="0" applyFont="1" applyAlignment="1">
      <alignment wrapText="1"/>
    </xf>
    <xf numFmtId="0" fontId="57" fillId="7" borderId="0" xfId="0" applyFont="1" applyFill="1" applyAlignment="1">
      <alignment horizontal="left" vertical="center" wrapText="1"/>
    </xf>
    <xf numFmtId="0" fontId="53" fillId="0" borderId="4" xfId="0" applyFont="1" applyBorder="1" applyAlignment="1">
      <alignment wrapText="1"/>
    </xf>
    <xf numFmtId="0" fontId="10" fillId="0" borderId="0" xfId="0" applyFont="1" applyAlignment="1">
      <alignment horizontal="left" wrapText="1"/>
    </xf>
    <xf numFmtId="0" fontId="10" fillId="0" borderId="0" xfId="0" quotePrefix="1" applyFont="1" applyAlignment="1">
      <alignment vertical="center" wrapText="1"/>
    </xf>
    <xf numFmtId="0" fontId="25" fillId="0" borderId="96" xfId="0" applyFont="1" applyBorder="1" applyAlignment="1">
      <alignment horizontal="left" vertical="center" wrapText="1" indent="1"/>
    </xf>
    <xf numFmtId="0" fontId="48" fillId="0" borderId="0" xfId="0" applyFont="1" applyAlignment="1">
      <alignment horizontal="left" vertical="center" wrapText="1"/>
    </xf>
    <xf numFmtId="0" fontId="57" fillId="0" borderId="0" xfId="0" applyFont="1" applyAlignment="1">
      <alignment horizontal="center" vertical="center" wrapText="1"/>
    </xf>
    <xf numFmtId="3" fontId="14" fillId="0" borderId="57" xfId="0" applyNumberFormat="1" applyFont="1" applyBorder="1" applyAlignment="1">
      <alignment horizontal="center" vertical="center"/>
    </xf>
    <xf numFmtId="0" fontId="10" fillId="0" borderId="67" xfId="0" applyFont="1" applyBorder="1" applyAlignment="1">
      <alignment horizontal="left" vertical="center" wrapText="1"/>
    </xf>
    <xf numFmtId="0" fontId="53" fillId="0" borderId="69" xfId="0" applyFont="1" applyBorder="1" applyAlignment="1">
      <alignment horizontal="left" vertical="center" wrapText="1"/>
    </xf>
    <xf numFmtId="0" fontId="55" fillId="0" borderId="69" xfId="0" applyFont="1" applyBorder="1" applyAlignment="1">
      <alignment horizontal="center" vertical="center" wrapText="1"/>
    </xf>
    <xf numFmtId="0" fontId="55" fillId="0" borderId="69" xfId="0" applyFont="1" applyBorder="1" applyAlignment="1">
      <alignment wrapText="1"/>
    </xf>
    <xf numFmtId="0" fontId="42" fillId="0" borderId="69" xfId="0" applyFont="1" applyBorder="1" applyAlignment="1">
      <alignment horizontal="left" vertical="center" wrapText="1"/>
    </xf>
    <xf numFmtId="0" fontId="10" fillId="0" borderId="0" xfId="0" applyFont="1" applyAlignment="1">
      <alignment horizontal="left"/>
    </xf>
    <xf numFmtId="0" fontId="50" fillId="0" borderId="4" xfId="0" applyFont="1" applyBorder="1" applyAlignment="1">
      <alignment vertical="center" wrapText="1"/>
    </xf>
    <xf numFmtId="0" fontId="25" fillId="7" borderId="0" xfId="0" applyFont="1" applyFill="1" applyAlignment="1">
      <alignment horizontal="left" vertical="center" wrapText="1" indent="1"/>
    </xf>
    <xf numFmtId="0" fontId="13" fillId="0" borderId="0" xfId="0" applyFont="1" applyAlignment="1">
      <alignment horizontal="left" vertical="center" wrapText="1"/>
    </xf>
    <xf numFmtId="0" fontId="53" fillId="0" borderId="4" xfId="0" applyFont="1" applyBorder="1" applyAlignment="1">
      <alignment horizontal="left" vertical="center" wrapText="1"/>
    </xf>
    <xf numFmtId="0" fontId="48" fillId="0" borderId="4" xfId="2" applyFont="1" applyFill="1" applyBorder="1" applyAlignment="1">
      <alignment vertical="center" wrapText="1"/>
    </xf>
    <xf numFmtId="3" fontId="43" fillId="0" borderId="65" xfId="0" applyNumberFormat="1" applyFont="1" applyBorder="1" applyAlignment="1">
      <alignment horizontal="center" vertical="center" wrapText="1"/>
    </xf>
    <xf numFmtId="0" fontId="53" fillId="0" borderId="4" xfId="0" applyFont="1" applyBorder="1" applyAlignment="1">
      <alignment vertical="center" wrapText="1"/>
    </xf>
    <xf numFmtId="4" fontId="18" fillId="0" borderId="0" xfId="0" applyNumberFormat="1" applyFont="1" applyAlignment="1">
      <alignment horizontal="right" vertical="center" indent="1"/>
    </xf>
    <xf numFmtId="0" fontId="43" fillId="0" borderId="69" xfId="0" applyFont="1" applyBorder="1" applyAlignment="1">
      <alignment wrapText="1"/>
    </xf>
    <xf numFmtId="0" fontId="59" fillId="0" borderId="4" xfId="0" applyFont="1" applyBorder="1" applyAlignment="1">
      <alignment horizontal="left" wrapText="1"/>
    </xf>
    <xf numFmtId="0" fontId="14" fillId="7" borderId="0" xfId="2" applyFont="1" applyFill="1" applyBorder="1" applyAlignment="1">
      <alignment horizontal="left" vertical="center"/>
    </xf>
    <xf numFmtId="0" fontId="14" fillId="7" borderId="0" xfId="2" applyFont="1" applyFill="1" applyBorder="1" applyAlignment="1">
      <alignment horizontal="left" vertical="center" wrapText="1"/>
    </xf>
    <xf numFmtId="0" fontId="14" fillId="0" borderId="4" xfId="0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0" fontId="14" fillId="0" borderId="0" xfId="2" applyFont="1" applyFill="1" applyAlignment="1">
      <alignment vertical="center"/>
    </xf>
    <xf numFmtId="0" fontId="14" fillId="0" borderId="5" xfId="2" applyFont="1" applyFill="1" applyBorder="1" applyAlignment="1">
      <alignment horizontal="left" vertical="center" wrapText="1"/>
    </xf>
    <xf numFmtId="0" fontId="14" fillId="0" borderId="4" xfId="0" applyFont="1" applyBorder="1" applyAlignment="1">
      <alignment vertical="center" wrapText="1"/>
    </xf>
    <xf numFmtId="0" fontId="10" fillId="0" borderId="4" xfId="0" applyFont="1" applyBorder="1"/>
    <xf numFmtId="0" fontId="14" fillId="0" borderId="4" xfId="2" applyFont="1" applyFill="1" applyBorder="1" applyAlignment="1">
      <alignment horizontal="left" vertical="center"/>
    </xf>
    <xf numFmtId="0" fontId="14" fillId="0" borderId="5" xfId="0" applyFont="1" applyBorder="1" applyAlignment="1">
      <alignment vertical="center"/>
    </xf>
    <xf numFmtId="0" fontId="10" fillId="0" borderId="0" xfId="0" applyFont="1" applyFill="1" applyAlignment="1">
      <alignment horizontal="center" vertical="center"/>
    </xf>
    <xf numFmtId="3" fontId="14" fillId="0" borderId="61" xfId="0" applyNumberFormat="1" applyFont="1" applyFill="1" applyBorder="1" applyAlignment="1">
      <alignment horizontal="center" vertical="center"/>
    </xf>
    <xf numFmtId="0" fontId="10" fillId="0" borderId="68" xfId="0" applyFont="1" applyFill="1" applyBorder="1" applyAlignment="1">
      <alignment horizontal="left" vertical="center" wrapText="1"/>
    </xf>
    <xf numFmtId="0" fontId="13" fillId="0" borderId="69" xfId="0" applyFont="1" applyFill="1" applyBorder="1" applyAlignment="1">
      <alignment horizontal="left" vertical="center" wrapText="1"/>
    </xf>
    <xf numFmtId="0" fontId="10" fillId="0" borderId="69" xfId="0" applyFont="1" applyFill="1" applyBorder="1" applyAlignment="1">
      <alignment wrapText="1"/>
    </xf>
    <xf numFmtId="0" fontId="10" fillId="0" borderId="69" xfId="0" applyFont="1" applyFill="1" applyBorder="1" applyAlignment="1">
      <alignment horizontal="center" wrapText="1"/>
    </xf>
    <xf numFmtId="0" fontId="10" fillId="0" borderId="74" xfId="0" applyFont="1" applyFill="1" applyBorder="1" applyAlignment="1">
      <alignment horizontal="center" wrapText="1"/>
    </xf>
    <xf numFmtId="0" fontId="10" fillId="0" borderId="26" xfId="0" applyFont="1" applyFill="1" applyBorder="1" applyAlignment="1">
      <alignment horizontal="center"/>
    </xf>
    <xf numFmtId="0" fontId="10" fillId="0" borderId="0" xfId="0" applyFont="1" applyFill="1" applyAlignment="1">
      <alignment horizontal="center"/>
    </xf>
    <xf numFmtId="0" fontId="10" fillId="0" borderId="27" xfId="0" applyFont="1" applyFill="1" applyBorder="1" applyAlignment="1">
      <alignment horizontal="center"/>
    </xf>
    <xf numFmtId="0" fontId="0" fillId="0" borderId="0" xfId="0" applyFill="1"/>
    <xf numFmtId="44" fontId="0" fillId="0" borderId="0" xfId="0" applyNumberFormat="1" applyFill="1"/>
    <xf numFmtId="0" fontId="10" fillId="0" borderId="0" xfId="0" applyFont="1" applyAlignment="1">
      <alignment horizontal="left" vertical="center" wrapText="1"/>
    </xf>
    <xf numFmtId="0" fontId="10" fillId="0" borderId="55" xfId="0" applyFont="1" applyBorder="1" applyAlignment="1">
      <alignment horizontal="left" vertical="center" wrapText="1"/>
    </xf>
    <xf numFmtId="0" fontId="10" fillId="0" borderId="40" xfId="0" applyFont="1" applyBorder="1" applyAlignment="1">
      <alignment horizontal="left" vertical="center" wrapText="1"/>
    </xf>
    <xf numFmtId="0" fontId="14" fillId="0" borderId="82" xfId="0" applyFont="1" applyBorder="1" applyAlignment="1">
      <alignment horizontal="left" vertical="center" wrapText="1"/>
    </xf>
    <xf numFmtId="0" fontId="10" fillId="0" borderId="40" xfId="0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9" fillId="4" borderId="9" xfId="0" applyFont="1" applyFill="1" applyBorder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0" fillId="0" borderId="6" xfId="0" applyFont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9" fillId="4" borderId="44" xfId="0" applyFont="1" applyFill="1" applyBorder="1" applyAlignment="1">
      <alignment horizontal="center" vertical="center" wrapText="1"/>
    </xf>
    <xf numFmtId="0" fontId="9" fillId="4" borderId="45" xfId="0" applyFont="1" applyFill="1" applyBorder="1" applyAlignment="1">
      <alignment horizontal="center" vertical="center" wrapText="1"/>
    </xf>
    <xf numFmtId="0" fontId="9" fillId="4" borderId="46" xfId="0" applyFont="1" applyFill="1" applyBorder="1" applyAlignment="1">
      <alignment horizontal="center" vertical="center" wrapText="1"/>
    </xf>
    <xf numFmtId="0" fontId="9" fillId="4" borderId="11" xfId="0" applyFont="1" applyFill="1" applyBorder="1" applyAlignment="1">
      <alignment horizontal="center" vertical="center"/>
    </xf>
    <xf numFmtId="0" fontId="9" fillId="4" borderId="14" xfId="0" applyFont="1" applyFill="1" applyBorder="1" applyAlignment="1">
      <alignment horizontal="center" vertical="center"/>
    </xf>
    <xf numFmtId="0" fontId="9" fillId="4" borderId="12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/>
    </xf>
    <xf numFmtId="0" fontId="9" fillId="4" borderId="12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9" fillId="4" borderId="39" xfId="0" applyFont="1" applyFill="1" applyBorder="1" applyAlignment="1">
      <alignment horizontal="center" vertical="center" wrapText="1"/>
    </xf>
    <xf numFmtId="0" fontId="9" fillId="4" borderId="40" xfId="0" applyFont="1" applyFill="1" applyBorder="1" applyAlignment="1">
      <alignment horizontal="center" vertical="center" wrapText="1"/>
    </xf>
    <xf numFmtId="0" fontId="10" fillId="0" borderId="82" xfId="0" applyFont="1" applyBorder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10" fillId="0" borderId="86" xfId="0" applyFont="1" applyBorder="1" applyAlignment="1">
      <alignment horizontal="left" vertical="center" wrapText="1"/>
    </xf>
    <xf numFmtId="0" fontId="10" fillId="0" borderId="82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86" xfId="0" applyFont="1" applyBorder="1" applyAlignment="1">
      <alignment horizontal="center" vertical="center" wrapText="1"/>
    </xf>
    <xf numFmtId="0" fontId="9" fillId="4" borderId="13" xfId="0" applyFont="1" applyFill="1" applyBorder="1" applyAlignment="1">
      <alignment horizontal="center" vertical="center" wrapText="1"/>
    </xf>
    <xf numFmtId="0" fontId="10" fillId="0" borderId="82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4" fillId="0" borderId="82" xfId="2" applyFont="1" applyFill="1" applyBorder="1" applyAlignment="1">
      <alignment horizontal="left" vertical="center"/>
    </xf>
    <xf numFmtId="0" fontId="14" fillId="0" borderId="0" xfId="2" applyFont="1" applyFill="1" applyBorder="1" applyAlignment="1">
      <alignment horizontal="left" vertical="center"/>
    </xf>
    <xf numFmtId="0" fontId="14" fillId="0" borderId="82" xfId="2" applyFont="1" applyFill="1" applyBorder="1" applyAlignment="1">
      <alignment horizontal="left" vertical="center" wrapText="1"/>
    </xf>
    <xf numFmtId="0" fontId="14" fillId="0" borderId="0" xfId="2" applyFont="1" applyFill="1" applyBorder="1" applyAlignment="1">
      <alignment horizontal="left" vertical="center" wrapText="1"/>
    </xf>
    <xf numFmtId="0" fontId="9" fillId="4" borderId="55" xfId="0" applyFont="1" applyFill="1" applyBorder="1" applyAlignment="1">
      <alignment horizontal="center" vertical="center" wrapText="1"/>
    </xf>
    <xf numFmtId="0" fontId="10" fillId="0" borderId="20" xfId="0" applyFont="1" applyBorder="1" applyAlignment="1">
      <alignment horizontal="left" vertical="center" wrapText="1"/>
    </xf>
    <xf numFmtId="0" fontId="9" fillId="4" borderId="21" xfId="0" applyFont="1" applyFill="1" applyBorder="1" applyAlignment="1">
      <alignment horizontal="center" vertical="center" wrapText="1"/>
    </xf>
    <xf numFmtId="0" fontId="9" fillId="4" borderId="22" xfId="0" applyFont="1" applyFill="1" applyBorder="1" applyAlignment="1">
      <alignment horizontal="center" vertical="center" wrapText="1"/>
    </xf>
    <xf numFmtId="0" fontId="9" fillId="4" borderId="23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0" fontId="10" fillId="0" borderId="80" xfId="0" applyFont="1" applyBorder="1" applyAlignment="1">
      <alignment horizontal="left" vertical="center" wrapText="1"/>
    </xf>
    <xf numFmtId="0" fontId="10" fillId="0" borderId="86" xfId="0" applyFont="1" applyBorder="1" applyAlignment="1">
      <alignment horizontal="left" vertical="center"/>
    </xf>
    <xf numFmtId="0" fontId="9" fillId="4" borderId="6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9" fillId="4" borderId="33" xfId="0" applyFont="1" applyFill="1" applyBorder="1" applyAlignment="1">
      <alignment horizontal="center" vertical="center" wrapText="1"/>
    </xf>
    <xf numFmtId="0" fontId="9" fillId="4" borderId="34" xfId="0" applyFont="1" applyFill="1" applyBorder="1" applyAlignment="1">
      <alignment horizontal="center" vertical="center" wrapText="1"/>
    </xf>
    <xf numFmtId="0" fontId="9" fillId="4" borderId="36" xfId="0" applyFont="1" applyFill="1" applyBorder="1" applyAlignment="1">
      <alignment horizontal="center" vertical="center" wrapText="1"/>
    </xf>
    <xf numFmtId="0" fontId="9" fillId="4" borderId="63" xfId="0" applyFont="1" applyFill="1" applyBorder="1" applyAlignment="1">
      <alignment horizontal="center" vertical="center" wrapText="1"/>
    </xf>
    <xf numFmtId="0" fontId="9" fillId="4" borderId="29" xfId="0" applyFont="1" applyFill="1" applyBorder="1" applyAlignment="1">
      <alignment horizontal="center" vertical="center" wrapText="1"/>
    </xf>
    <xf numFmtId="0" fontId="9" fillId="4" borderId="32" xfId="0" applyFont="1" applyFill="1" applyBorder="1" applyAlignment="1">
      <alignment horizontal="center" vertical="center"/>
    </xf>
    <xf numFmtId="0" fontId="9" fillId="4" borderId="35" xfId="0" applyFont="1" applyFill="1" applyBorder="1" applyAlignment="1">
      <alignment horizontal="center" vertical="center"/>
    </xf>
    <xf numFmtId="0" fontId="9" fillId="4" borderId="33" xfId="0" applyFont="1" applyFill="1" applyBorder="1" applyAlignment="1">
      <alignment horizontal="center" vertical="center"/>
    </xf>
    <xf numFmtId="0" fontId="9" fillId="4" borderId="36" xfId="0" applyFont="1" applyFill="1" applyBorder="1" applyAlignment="1">
      <alignment horizontal="center" vertical="center"/>
    </xf>
    <xf numFmtId="0" fontId="9" fillId="4" borderId="5" xfId="0" applyFont="1" applyFill="1" applyBorder="1" applyAlignment="1">
      <alignment horizontal="left" vertical="center" wrapText="1"/>
    </xf>
    <xf numFmtId="0" fontId="9" fillId="4" borderId="6" xfId="0" applyFont="1" applyFill="1" applyBorder="1" applyAlignment="1">
      <alignment horizontal="left" vertical="center" wrapText="1"/>
    </xf>
    <xf numFmtId="0" fontId="10" fillId="0" borderId="55" xfId="0" applyFont="1" applyBorder="1" applyAlignment="1">
      <alignment horizontal="left" vertical="center" wrapText="1"/>
    </xf>
    <xf numFmtId="0" fontId="10" fillId="0" borderId="40" xfId="0" applyFont="1" applyBorder="1" applyAlignment="1">
      <alignment horizontal="left" vertical="center" wrapText="1"/>
    </xf>
    <xf numFmtId="3" fontId="9" fillId="4" borderId="81" xfId="0" applyNumberFormat="1" applyFont="1" applyFill="1" applyBorder="1" applyAlignment="1">
      <alignment horizontal="center" vertical="center"/>
    </xf>
    <xf numFmtId="3" fontId="9" fillId="4" borderId="84" xfId="0" applyNumberFormat="1" applyFont="1" applyFill="1" applyBorder="1" applyAlignment="1">
      <alignment horizontal="center" vertical="center"/>
    </xf>
    <xf numFmtId="3" fontId="9" fillId="0" borderId="0" xfId="0" applyNumberFormat="1" applyFont="1" applyAlignment="1">
      <alignment horizontal="center" vertical="center"/>
    </xf>
    <xf numFmtId="3" fontId="9" fillId="4" borderId="82" xfId="0" applyNumberFormat="1" applyFont="1" applyFill="1" applyBorder="1" applyAlignment="1">
      <alignment horizontal="center" vertical="center"/>
    </xf>
    <xf numFmtId="3" fontId="9" fillId="4" borderId="1" xfId="0" applyNumberFormat="1" applyFont="1" applyFill="1" applyBorder="1" applyAlignment="1">
      <alignment horizontal="center" vertical="center"/>
    </xf>
    <xf numFmtId="3" fontId="9" fillId="4" borderId="83" xfId="0" applyNumberFormat="1" applyFont="1" applyFill="1" applyBorder="1" applyAlignment="1">
      <alignment horizontal="center" vertical="center"/>
    </xf>
    <xf numFmtId="3" fontId="9" fillId="4" borderId="85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4" borderId="8" xfId="0" applyFont="1" applyFill="1" applyBorder="1" applyAlignment="1">
      <alignment horizontal="left" vertical="center"/>
    </xf>
    <xf numFmtId="0" fontId="9" fillId="4" borderId="9" xfId="0" applyFont="1" applyFill="1" applyBorder="1" applyAlignment="1">
      <alignment horizontal="left" vertical="center"/>
    </xf>
    <xf numFmtId="0" fontId="9" fillId="4" borderId="10" xfId="0" applyFont="1" applyFill="1" applyBorder="1" applyAlignment="1">
      <alignment horizontal="left" vertical="center"/>
    </xf>
    <xf numFmtId="0" fontId="14" fillId="0" borderId="6" xfId="2" applyFont="1" applyFill="1" applyBorder="1" applyAlignment="1">
      <alignment vertical="center" wrapText="1"/>
    </xf>
    <xf numFmtId="0" fontId="14" fillId="0" borderId="4" xfId="2" applyFont="1" applyFill="1" applyBorder="1" applyAlignment="1">
      <alignment vertical="center"/>
    </xf>
  </cellXfs>
  <cellStyles count="3">
    <cellStyle name="Neutrální" xfId="2" builtinId="28"/>
    <cellStyle name="Normální" xfId="0" builtinId="0"/>
    <cellStyle name="Procenta" xfId="1" builtinId="5"/>
  </cellStyles>
  <dxfs count="3">
    <dxf>
      <font>
        <color rgb="FFFF0000"/>
      </font>
    </dxf>
    <dxf>
      <font>
        <color rgb="FF0070C0"/>
      </font>
    </dxf>
    <dxf>
      <font>
        <color rgb="FFFF0000"/>
      </font>
    </dxf>
  </dxfs>
  <tableStyles count="0" defaultTableStyle="TableStyleMedium2" defaultPivotStyle="PivotStyleLight16"/>
  <colors>
    <mruColors>
      <color rgb="FFFFBDBD"/>
      <color rgb="FFFF9999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17" Type="http://schemas.microsoft.com/office/2017/10/relationships/person" Target="persons/perso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Tomáš Gongol" id="{B9CE610A-F98F-FA47-A7F6-EFDCA8CF0751}" userId="S::gon0001@ad.slu.cz::6004f809-8ea5-41b2-b378-ad4f0af6f059" providerId="AD"/>
  <person displayName="Martin Tichý" id="{C5ADDE49-C7DD-4DA8-A95F-F0487F6203C6}" userId="S::tic0065@ad.slu.cz::d7ae7536-a384-4347-896a-e38ee85be1f3" providerId="AD"/>
</personList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F2" dT="2022-06-13T16:25:11.17" personId="{B9CE610A-F98F-FA47-A7F6-EFDCA8CF0751}" id="{E8373372-714D-D040-A8A4-DC37C0BF9711}">
    <text>Bude vyplněno na závěr jako zobecnění výstupů R + součásti sloupce J až O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P16" dT="2022-09-14T11:28:32.91" personId="{C5ADDE49-C7DD-4DA8-A95F-F0487F6203C6}" id="{3C2756BE-641B-449F-AB48-194E7C811F7E}">
    <text>Navýšeno z části A, která byla vynulovaná. Původně 500 tis.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S27" dT="2021-07-03T14:11:12.09" personId="{B9CE610A-F98F-FA47-A7F6-EFDCA8CF0751}" id="{DFC833AF-FB91-A04F-B206-A181E845841D}">
    <text>Ve SZ máme odkaz na doktorské studium, zvážit jestl nezdůvodnit a neplatit z oblasti 1. Nyní v Cíli 3.</text>
  </threadedComment>
  <threadedComment ref="S55" dT="2021-07-03T14:11:59.72" personId="{B9CE610A-F98F-FA47-A7F6-EFDCA8CF0751}" id="{E520FC6F-A485-EC4E-9B9D-1EB7E9670CE9}">
    <text xml:space="preserve">Nyní v Internacionalizaci 
</text>
  </threadedComment>
  <threadedComment ref="S124" dT="2021-07-03T14:48:41.90" personId="{B9CE610A-F98F-FA47-A7F6-EFDCA8CF0751}" id="{D21B5062-78FD-7540-B25F-D66816516AE6}">
    <text xml:space="preserve">Nyní zavřeno do Cíle 5
</text>
  </threadedComment>
  <threadedComment ref="S128" dT="2021-07-03T14:47:15.59" personId="{B9CE610A-F98F-FA47-A7F6-EFDCA8CF0751}" id="{93FB4840-1F46-D744-9640-83A97A6164C4}">
    <text xml:space="preserve">Nyní zařazeno do Cíle 6
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7.bin"/><Relationship Id="rId4" Type="http://schemas.microsoft.com/office/2017/10/relationships/threadedComment" Target="../threadedComments/threadedComment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9.bin"/><Relationship Id="rId4" Type="http://schemas.microsoft.com/office/2017/10/relationships/threadedComment" Target="../threadedComments/threadedComment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41"/>
  <sheetViews>
    <sheetView tabSelected="1" zoomScale="70" zoomScaleNormal="70" workbookViewId="0">
      <pane ySplit="3" topLeftCell="A4" activePane="bottomLeft" state="frozen"/>
      <selection pane="bottomLeft"/>
    </sheetView>
  </sheetViews>
  <sheetFormatPr defaultColWidth="8.5" defaultRowHeight="15.6" outlineLevelCol="1"/>
  <cols>
    <col min="1" max="2" width="19" style="8" customWidth="1"/>
    <col min="3" max="3" width="30.5" style="8" customWidth="1"/>
    <col min="4" max="4" width="64" customWidth="1"/>
    <col min="5" max="5" width="22" style="8" customWidth="1"/>
    <col min="6" max="6" width="60.5" customWidth="1"/>
    <col min="7" max="7" width="14" style="8" customWidth="1"/>
    <col min="8" max="9" width="15" style="8" customWidth="1"/>
    <col min="10" max="10" width="35.5" hidden="1" customWidth="1"/>
    <col min="11" max="11" width="48" style="7" hidden="1" customWidth="1"/>
    <col min="12" max="12" width="48" style="8" hidden="1" customWidth="1"/>
    <col min="13" max="13" width="51.5" style="8" hidden="1" customWidth="1"/>
    <col min="14" max="14" width="16.5" hidden="1" customWidth="1"/>
    <col min="15" max="15" width="31" hidden="1" customWidth="1"/>
    <col min="16" max="16" width="14.69921875" hidden="1" customWidth="1"/>
    <col min="17" max="17" width="14" style="7" hidden="1" customWidth="1"/>
    <col min="18" max="18" width="12.19921875" style="8" hidden="1" customWidth="1"/>
    <col min="19" max="19" width="14.5" style="8" hidden="1" customWidth="1"/>
    <col min="20" max="21" width="10.5" hidden="1" customWidth="1"/>
    <col min="22" max="22" width="6" hidden="1" customWidth="1"/>
    <col min="23" max="24" width="8.5" hidden="1" customWidth="1"/>
    <col min="25" max="25" width="13.5" hidden="1" customWidth="1"/>
    <col min="26" max="28" width="8.5" hidden="1" customWidth="1"/>
    <col min="29" max="29" width="21" hidden="1" customWidth="1"/>
    <col min="30" max="30" width="20" hidden="1" customWidth="1" outlineLevel="1"/>
    <col min="31" max="31" width="17.5" hidden="1" customWidth="1" outlineLevel="1"/>
    <col min="32" max="36" width="8.5" hidden="1" customWidth="1" outlineLevel="1"/>
    <col min="37" max="37" width="0" hidden="1" customWidth="1" collapsed="1"/>
    <col min="38" max="38" width="0" hidden="1" customWidth="1"/>
  </cols>
  <sheetData>
    <row r="1" spans="1:36" ht="66.75" customHeight="1" thickBot="1">
      <c r="A1" s="93" t="s">
        <v>0</v>
      </c>
      <c r="B1" s="93"/>
      <c r="C1" s="93"/>
      <c r="D1" s="93" t="s">
        <v>1</v>
      </c>
      <c r="K1" s="10"/>
      <c r="L1" s="11"/>
      <c r="M1" s="11"/>
      <c r="N1" s="11"/>
      <c r="O1" s="11"/>
      <c r="P1" s="393" t="s">
        <v>2</v>
      </c>
      <c r="Q1" s="393"/>
      <c r="R1" s="393"/>
      <c r="S1" s="393"/>
      <c r="T1" s="393"/>
      <c r="U1" s="393"/>
      <c r="V1" s="393"/>
      <c r="W1" s="393"/>
      <c r="X1" s="393"/>
      <c r="Y1" s="393"/>
      <c r="Z1" s="393"/>
      <c r="AA1" s="393"/>
      <c r="AB1" s="393"/>
    </row>
    <row r="2" spans="1:36" s="8" customFormat="1" ht="68.25" customHeight="1">
      <c r="A2" s="397" t="s">
        <v>3</v>
      </c>
      <c r="B2" s="266" t="s">
        <v>4</v>
      </c>
      <c r="C2" s="403" t="s">
        <v>5</v>
      </c>
      <c r="D2" s="399" t="s">
        <v>6</v>
      </c>
      <c r="E2" s="401" t="s">
        <v>7</v>
      </c>
      <c r="F2" s="401" t="s">
        <v>8</v>
      </c>
      <c r="G2" s="403" t="s">
        <v>9</v>
      </c>
      <c r="H2" s="403" t="s">
        <v>10</v>
      </c>
      <c r="I2" s="403" t="s">
        <v>11</v>
      </c>
      <c r="J2" s="401" t="s">
        <v>12</v>
      </c>
      <c r="K2" s="401"/>
      <c r="L2" s="401"/>
      <c r="M2" s="401"/>
      <c r="N2" s="401"/>
      <c r="O2" s="411"/>
      <c r="P2" s="394" t="s">
        <v>13</v>
      </c>
      <c r="Q2" s="395"/>
      <c r="R2" s="395"/>
      <c r="S2" s="395"/>
      <c r="T2" s="395"/>
      <c r="U2" s="396"/>
      <c r="W2" s="394" t="s">
        <v>14</v>
      </c>
      <c r="X2" s="395"/>
      <c r="Y2" s="395"/>
      <c r="Z2" s="395"/>
      <c r="AA2" s="395"/>
      <c r="AB2" s="396"/>
    </row>
    <row r="3" spans="1:36" ht="31.5" customHeight="1">
      <c r="A3" s="398"/>
      <c r="B3" s="271"/>
      <c r="C3" s="404"/>
      <c r="D3" s="400"/>
      <c r="E3" s="402"/>
      <c r="F3" s="402"/>
      <c r="G3" s="404"/>
      <c r="H3" s="404"/>
      <c r="I3" s="404"/>
      <c r="J3" s="260" t="s">
        <v>15</v>
      </c>
      <c r="K3" s="260" t="s">
        <v>16</v>
      </c>
      <c r="L3" s="260" t="s">
        <v>17</v>
      </c>
      <c r="M3" s="260" t="s">
        <v>18</v>
      </c>
      <c r="N3" s="260" t="s">
        <v>19</v>
      </c>
      <c r="O3" s="261" t="s">
        <v>20</v>
      </c>
      <c r="P3" s="85" t="s">
        <v>15</v>
      </c>
      <c r="Q3" s="260" t="s">
        <v>16</v>
      </c>
      <c r="R3" s="260" t="s">
        <v>17</v>
      </c>
      <c r="S3" s="260" t="s">
        <v>18</v>
      </c>
      <c r="T3" s="260" t="s">
        <v>19</v>
      </c>
      <c r="U3" s="86" t="s">
        <v>20</v>
      </c>
      <c r="W3" s="85" t="s">
        <v>15</v>
      </c>
      <c r="X3" s="260" t="s">
        <v>16</v>
      </c>
      <c r="Y3" s="260" t="s">
        <v>17</v>
      </c>
      <c r="Z3" s="260" t="s">
        <v>18</v>
      </c>
      <c r="AA3" s="260" t="s">
        <v>19</v>
      </c>
      <c r="AB3" s="86" t="s">
        <v>20</v>
      </c>
      <c r="AD3" s="212">
        <v>1</v>
      </c>
      <c r="AE3" s="212">
        <v>2</v>
      </c>
      <c r="AF3" s="212">
        <v>3</v>
      </c>
      <c r="AG3" s="212">
        <v>5</v>
      </c>
      <c r="AH3" s="212">
        <v>6</v>
      </c>
      <c r="AI3" s="212">
        <v>7</v>
      </c>
      <c r="AJ3" s="212">
        <v>8</v>
      </c>
    </row>
    <row r="4" spans="1:36" ht="33.75" customHeight="1" thickBot="1">
      <c r="A4" s="41" t="s">
        <v>21</v>
      </c>
      <c r="B4" s="38"/>
      <c r="C4" s="38"/>
      <c r="D4" s="36" t="s">
        <v>22</v>
      </c>
      <c r="E4" s="37"/>
      <c r="F4" s="37"/>
      <c r="G4" s="37"/>
      <c r="H4" s="37"/>
      <c r="I4" s="78"/>
      <c r="J4" s="37"/>
      <c r="K4" s="37"/>
      <c r="L4" s="37"/>
      <c r="M4" s="37"/>
      <c r="N4" s="37"/>
      <c r="O4" s="37"/>
      <c r="P4" s="87"/>
      <c r="Q4" s="37"/>
      <c r="R4" s="37"/>
      <c r="S4" s="37"/>
      <c r="T4" s="37"/>
      <c r="U4" s="88"/>
      <c r="W4" s="87"/>
      <c r="X4" s="37"/>
      <c r="Y4" s="37"/>
      <c r="Z4" s="37"/>
      <c r="AA4" s="37"/>
      <c r="AB4" s="88"/>
      <c r="AD4" s="212"/>
      <c r="AE4" s="212"/>
      <c r="AF4" s="212"/>
      <c r="AG4" s="212"/>
      <c r="AH4" s="212"/>
      <c r="AI4" s="212"/>
      <c r="AJ4" s="212"/>
    </row>
    <row r="5" spans="1:36" ht="96" customHeight="1" thickBot="1">
      <c r="A5" s="211" t="s">
        <v>23</v>
      </c>
      <c r="B5" s="45" t="s">
        <v>24</v>
      </c>
      <c r="C5" s="405" t="s">
        <v>25</v>
      </c>
      <c r="D5" s="389" t="s">
        <v>26</v>
      </c>
      <c r="E5" s="42" t="s">
        <v>27</v>
      </c>
      <c r="F5" s="43" t="s">
        <v>28</v>
      </c>
      <c r="G5" s="79" t="s">
        <v>29</v>
      </c>
      <c r="H5" s="79">
        <v>1</v>
      </c>
      <c r="I5" s="81">
        <f>SUM(P5:U5)</f>
        <v>355000</v>
      </c>
      <c r="J5" s="24"/>
      <c r="K5" s="21"/>
      <c r="L5" s="247" t="s">
        <v>30</v>
      </c>
      <c r="M5" s="247" t="s">
        <v>31</v>
      </c>
      <c r="N5" s="24"/>
      <c r="O5" s="21"/>
      <c r="P5" s="117">
        <v>0</v>
      </c>
      <c r="Q5" s="118">
        <v>0</v>
      </c>
      <c r="R5" s="118">
        <v>200000</v>
      </c>
      <c r="S5" s="118">
        <f>100000+55000</f>
        <v>155000</v>
      </c>
      <c r="T5" s="118">
        <v>0</v>
      </c>
      <c r="U5" s="119">
        <v>0</v>
      </c>
      <c r="V5" s="244"/>
      <c r="W5" s="117">
        <v>0</v>
      </c>
      <c r="X5" s="118">
        <v>0</v>
      </c>
      <c r="Y5" s="118"/>
      <c r="Z5" s="118">
        <v>0</v>
      </c>
      <c r="AA5" s="118">
        <v>0</v>
      </c>
      <c r="AB5" s="119">
        <v>0</v>
      </c>
      <c r="AD5" s="213">
        <f>IF($H5=AD$3,$I5,0)</f>
        <v>355000</v>
      </c>
      <c r="AE5" s="213">
        <f t="shared" ref="AE5:AJ18" si="0">IF($H5=AE$3,$I5,0)</f>
        <v>0</v>
      </c>
      <c r="AF5" s="213">
        <f t="shared" si="0"/>
        <v>0</v>
      </c>
      <c r="AG5" s="213">
        <f t="shared" si="0"/>
        <v>0</v>
      </c>
      <c r="AH5" s="213">
        <f t="shared" si="0"/>
        <v>0</v>
      </c>
      <c r="AI5" s="213">
        <f t="shared" si="0"/>
        <v>0</v>
      </c>
      <c r="AJ5" s="213">
        <f t="shared" si="0"/>
        <v>0</v>
      </c>
    </row>
    <row r="6" spans="1:36" ht="96" customHeight="1">
      <c r="A6" s="211" t="s">
        <v>23</v>
      </c>
      <c r="B6" s="45"/>
      <c r="C6" s="406"/>
      <c r="D6" s="389" t="s">
        <v>32</v>
      </c>
      <c r="E6" s="42" t="s">
        <v>27</v>
      </c>
      <c r="F6" s="43" t="s">
        <v>33</v>
      </c>
      <c r="G6" s="79" t="s">
        <v>29</v>
      </c>
      <c r="H6" s="79">
        <v>1</v>
      </c>
      <c r="I6" s="81">
        <f>SUM(P6:U6)</f>
        <v>20000</v>
      </c>
      <c r="J6" s="252" t="s">
        <v>34</v>
      </c>
      <c r="K6" s="21"/>
      <c r="L6" s="24"/>
      <c r="M6" s="24"/>
      <c r="N6" s="24"/>
      <c r="O6" s="21"/>
      <c r="P6" s="117">
        <v>20000</v>
      </c>
      <c r="Q6" s="118">
        <v>0</v>
      </c>
      <c r="R6" s="118">
        <v>0</v>
      </c>
      <c r="S6" s="118">
        <v>0</v>
      </c>
      <c r="T6" s="118">
        <v>0</v>
      </c>
      <c r="U6" s="119">
        <v>0</v>
      </c>
      <c r="V6" s="244"/>
      <c r="W6" s="117">
        <v>0</v>
      </c>
      <c r="X6" s="118">
        <v>0</v>
      </c>
      <c r="Y6" s="118">
        <v>0</v>
      </c>
      <c r="Z6" s="118">
        <v>0</v>
      </c>
      <c r="AA6" s="118">
        <v>0</v>
      </c>
      <c r="AB6" s="119">
        <v>0</v>
      </c>
      <c r="AD6" s="213">
        <f>IF($H6=AD$3,$I6,0)</f>
        <v>20000</v>
      </c>
      <c r="AE6" s="213">
        <f t="shared" si="0"/>
        <v>0</v>
      </c>
      <c r="AF6" s="213">
        <f t="shared" si="0"/>
        <v>0</v>
      </c>
      <c r="AG6" s="213">
        <f t="shared" si="0"/>
        <v>0</v>
      </c>
      <c r="AH6" s="213">
        <f t="shared" si="0"/>
        <v>0</v>
      </c>
      <c r="AI6" s="213">
        <f t="shared" si="0"/>
        <v>0</v>
      </c>
      <c r="AJ6" s="213">
        <f t="shared" si="0"/>
        <v>0</v>
      </c>
    </row>
    <row r="7" spans="1:36" ht="105" customHeight="1">
      <c r="A7" s="211" t="s">
        <v>23</v>
      </c>
      <c r="B7" s="45" t="s">
        <v>24</v>
      </c>
      <c r="C7" s="406"/>
      <c r="D7" s="389" t="s">
        <v>35</v>
      </c>
      <c r="E7" s="42" t="s">
        <v>27</v>
      </c>
      <c r="F7" s="43" t="s">
        <v>486</v>
      </c>
      <c r="G7" s="79" t="s">
        <v>29</v>
      </c>
      <c r="H7" s="79">
        <v>1</v>
      </c>
      <c r="I7" s="82">
        <f t="shared" ref="I7:I24" si="1">SUM(P7:U7)</f>
        <v>370000</v>
      </c>
      <c r="J7" s="331" t="s">
        <v>36</v>
      </c>
      <c r="K7" s="21"/>
      <c r="L7" s="48" t="s">
        <v>37</v>
      </c>
      <c r="M7" s="285"/>
      <c r="N7" s="24"/>
      <c r="O7" s="21"/>
      <c r="P7" s="117">
        <v>170000</v>
      </c>
      <c r="Q7" s="118">
        <v>0</v>
      </c>
      <c r="R7" s="118">
        <f>95000+47000+30000+28000</f>
        <v>200000</v>
      </c>
      <c r="S7" s="118">
        <v>0</v>
      </c>
      <c r="T7" s="118">
        <v>0</v>
      </c>
      <c r="U7" s="119">
        <v>0</v>
      </c>
      <c r="W7" s="117">
        <v>0</v>
      </c>
      <c r="X7" s="118">
        <v>0</v>
      </c>
      <c r="Y7" s="118">
        <v>0</v>
      </c>
      <c r="Z7" s="118">
        <v>0</v>
      </c>
      <c r="AA7" s="118">
        <v>0</v>
      </c>
      <c r="AB7" s="119">
        <v>0</v>
      </c>
      <c r="AD7" s="213">
        <f t="shared" ref="AD7:AJ24" si="2">IF($H7=AD$3,$I7,0)</f>
        <v>370000</v>
      </c>
      <c r="AE7" s="213">
        <f t="shared" si="0"/>
        <v>0</v>
      </c>
      <c r="AF7" s="213">
        <f t="shared" si="0"/>
        <v>0</v>
      </c>
      <c r="AG7" s="213">
        <f t="shared" si="0"/>
        <v>0</v>
      </c>
      <c r="AH7" s="213">
        <f t="shared" si="0"/>
        <v>0</v>
      </c>
      <c r="AI7" s="213">
        <f t="shared" si="0"/>
        <v>0</v>
      </c>
      <c r="AJ7" s="213">
        <f t="shared" si="0"/>
        <v>0</v>
      </c>
    </row>
    <row r="8" spans="1:36" ht="70.8" customHeight="1">
      <c r="A8" s="211" t="s">
        <v>23</v>
      </c>
      <c r="B8" s="45" t="s">
        <v>24</v>
      </c>
      <c r="C8" s="407"/>
      <c r="D8" s="389" t="s">
        <v>38</v>
      </c>
      <c r="E8" s="42" t="s">
        <v>27</v>
      </c>
      <c r="F8" s="43" t="s">
        <v>470</v>
      </c>
      <c r="G8" s="79" t="s">
        <v>29</v>
      </c>
      <c r="H8" s="79">
        <v>1</v>
      </c>
      <c r="I8" s="82">
        <f t="shared" si="1"/>
        <v>150000</v>
      </c>
      <c r="J8" s="48" t="s">
        <v>466</v>
      </c>
      <c r="K8" s="21"/>
      <c r="L8" s="24"/>
      <c r="M8" s="46" t="s">
        <v>39</v>
      </c>
      <c r="N8" s="24"/>
      <c r="O8" s="21"/>
      <c r="P8" s="117">
        <v>100000</v>
      </c>
      <c r="Q8" s="118">
        <v>0</v>
      </c>
      <c r="R8" s="118">
        <v>0</v>
      </c>
      <c r="S8" s="118">
        <v>50000</v>
      </c>
      <c r="T8" s="118">
        <v>0</v>
      </c>
      <c r="U8" s="119">
        <v>0</v>
      </c>
      <c r="W8" s="117">
        <v>0</v>
      </c>
      <c r="X8" s="118">
        <v>0</v>
      </c>
      <c r="Y8" s="118">
        <v>0</v>
      </c>
      <c r="Z8" s="118">
        <v>0</v>
      </c>
      <c r="AA8" s="118">
        <v>0</v>
      </c>
      <c r="AB8" s="119">
        <v>0</v>
      </c>
      <c r="AD8" s="213">
        <f t="shared" si="2"/>
        <v>150000</v>
      </c>
      <c r="AE8" s="213">
        <f t="shared" si="0"/>
        <v>0</v>
      </c>
      <c r="AF8" s="213">
        <f t="shared" si="0"/>
        <v>0</v>
      </c>
      <c r="AG8" s="213">
        <f t="shared" si="0"/>
        <v>0</v>
      </c>
      <c r="AH8" s="213">
        <f t="shared" si="0"/>
        <v>0</v>
      </c>
      <c r="AI8" s="213">
        <f t="shared" si="0"/>
        <v>0</v>
      </c>
      <c r="AJ8" s="213">
        <f t="shared" si="0"/>
        <v>0</v>
      </c>
    </row>
    <row r="9" spans="1:36" ht="24.75" customHeight="1">
      <c r="A9" s="41" t="s">
        <v>40</v>
      </c>
      <c r="B9" s="38"/>
      <c r="C9" s="38"/>
      <c r="D9" s="36" t="s">
        <v>41</v>
      </c>
      <c r="E9" s="37"/>
      <c r="F9" s="390" t="s">
        <v>501</v>
      </c>
      <c r="G9" s="38"/>
      <c r="H9" s="80"/>
      <c r="I9" s="80"/>
      <c r="J9" s="262"/>
      <c r="K9" s="260"/>
      <c r="L9" s="260"/>
      <c r="M9" s="260"/>
      <c r="N9" s="260"/>
      <c r="O9" s="261"/>
      <c r="P9" s="111"/>
      <c r="Q9" s="112"/>
      <c r="R9" s="112"/>
      <c r="S9" s="112"/>
      <c r="T9" s="112"/>
      <c r="U9" s="113"/>
      <c r="W9" s="111"/>
      <c r="X9" s="112"/>
      <c r="Y9" s="112"/>
      <c r="Z9" s="112"/>
      <c r="AA9" s="112"/>
      <c r="AB9" s="113"/>
      <c r="AD9" s="213">
        <f t="shared" si="2"/>
        <v>0</v>
      </c>
      <c r="AE9" s="213">
        <f t="shared" si="0"/>
        <v>0</v>
      </c>
      <c r="AF9" s="213">
        <f t="shared" si="0"/>
        <v>0</v>
      </c>
      <c r="AG9" s="213">
        <f t="shared" si="0"/>
        <v>0</v>
      </c>
      <c r="AH9" s="213">
        <f t="shared" si="0"/>
        <v>0</v>
      </c>
      <c r="AI9" s="213">
        <f t="shared" si="0"/>
        <v>0</v>
      </c>
      <c r="AJ9" s="213">
        <f t="shared" si="0"/>
        <v>0</v>
      </c>
    </row>
    <row r="10" spans="1:36" ht="23.25" customHeight="1">
      <c r="A10" s="41" t="s">
        <v>43</v>
      </c>
      <c r="B10" s="38"/>
      <c r="C10" s="38"/>
      <c r="D10" s="36" t="s">
        <v>44</v>
      </c>
      <c r="E10" s="37"/>
      <c r="F10" s="37"/>
      <c r="G10" s="38"/>
      <c r="H10" s="80"/>
      <c r="I10" s="83"/>
      <c r="J10" s="262"/>
      <c r="K10" s="260"/>
      <c r="L10" s="260"/>
      <c r="M10" s="260"/>
      <c r="N10" s="260"/>
      <c r="O10" s="261"/>
      <c r="P10" s="111"/>
      <c r="Q10" s="112"/>
      <c r="R10" s="112"/>
      <c r="S10" s="112"/>
      <c r="T10" s="112"/>
      <c r="U10" s="113"/>
      <c r="W10" s="111"/>
      <c r="X10" s="112"/>
      <c r="Y10" s="112"/>
      <c r="Z10" s="112"/>
      <c r="AA10" s="112"/>
      <c r="AB10" s="113"/>
      <c r="AD10" s="213">
        <f t="shared" si="2"/>
        <v>0</v>
      </c>
      <c r="AE10" s="213">
        <f t="shared" si="0"/>
        <v>0</v>
      </c>
      <c r="AF10" s="213">
        <f t="shared" si="0"/>
        <v>0</v>
      </c>
      <c r="AG10" s="213">
        <f t="shared" si="0"/>
        <v>0</v>
      </c>
      <c r="AH10" s="213">
        <f t="shared" si="0"/>
        <v>0</v>
      </c>
      <c r="AI10" s="213">
        <f t="shared" si="0"/>
        <v>0</v>
      </c>
      <c r="AJ10" s="213">
        <f t="shared" si="0"/>
        <v>0</v>
      </c>
    </row>
    <row r="11" spans="1:36" ht="60" customHeight="1">
      <c r="A11" s="211" t="s">
        <v>43</v>
      </c>
      <c r="B11" s="45"/>
      <c r="C11" s="406" t="s">
        <v>485</v>
      </c>
      <c r="D11" s="389" t="s">
        <v>48</v>
      </c>
      <c r="E11" s="42" t="s">
        <v>49</v>
      </c>
      <c r="F11" s="35" t="s">
        <v>471</v>
      </c>
      <c r="G11" s="45" t="s">
        <v>46</v>
      </c>
      <c r="H11" s="45"/>
      <c r="I11" s="82">
        <f t="shared" si="1"/>
        <v>0</v>
      </c>
      <c r="J11" s="48" t="s">
        <v>50</v>
      </c>
      <c r="K11" s="21"/>
      <c r="L11" s="24"/>
      <c r="M11" s="24"/>
      <c r="N11" s="24"/>
      <c r="O11" s="21"/>
      <c r="P11" s="117">
        <v>0</v>
      </c>
      <c r="Q11" s="118">
        <v>0</v>
      </c>
      <c r="R11" s="118">
        <v>0</v>
      </c>
      <c r="S11" s="118">
        <v>0</v>
      </c>
      <c r="T11" s="118">
        <v>0</v>
      </c>
      <c r="U11" s="119">
        <v>0</v>
      </c>
      <c r="W11" s="117">
        <v>0</v>
      </c>
      <c r="X11" s="118">
        <v>0</v>
      </c>
      <c r="Y11" s="118">
        <v>0</v>
      </c>
      <c r="Z11" s="118">
        <v>0</v>
      </c>
      <c r="AA11" s="118">
        <v>0</v>
      </c>
      <c r="AB11" s="119">
        <v>0</v>
      </c>
      <c r="AD11" s="213">
        <f t="shared" si="2"/>
        <v>0</v>
      </c>
      <c r="AE11" s="213">
        <f t="shared" si="0"/>
        <v>0</v>
      </c>
      <c r="AF11" s="213">
        <f t="shared" si="0"/>
        <v>0</v>
      </c>
      <c r="AG11" s="213">
        <f t="shared" si="0"/>
        <v>0</v>
      </c>
      <c r="AH11" s="213">
        <f t="shared" si="0"/>
        <v>0</v>
      </c>
      <c r="AI11" s="213">
        <f t="shared" si="0"/>
        <v>0</v>
      </c>
      <c r="AJ11" s="213">
        <f t="shared" si="0"/>
        <v>0</v>
      </c>
    </row>
    <row r="12" spans="1:36" ht="63" customHeight="1">
      <c r="A12" s="211" t="s">
        <v>43</v>
      </c>
      <c r="B12" s="45" t="s">
        <v>24</v>
      </c>
      <c r="C12" s="407"/>
      <c r="D12" s="389" t="s">
        <v>51</v>
      </c>
      <c r="E12" s="42" t="s">
        <v>27</v>
      </c>
      <c r="F12" s="43" t="s">
        <v>52</v>
      </c>
      <c r="G12" s="79" t="s">
        <v>29</v>
      </c>
      <c r="H12" s="79">
        <v>1</v>
      </c>
      <c r="I12" s="82">
        <f t="shared" si="1"/>
        <v>150000</v>
      </c>
      <c r="J12" s="24"/>
      <c r="K12" s="21"/>
      <c r="L12" s="24"/>
      <c r="M12" s="48" t="s">
        <v>53</v>
      </c>
      <c r="N12" s="24"/>
      <c r="O12" s="21"/>
      <c r="P12" s="117">
        <v>0</v>
      </c>
      <c r="Q12" s="118">
        <v>0</v>
      </c>
      <c r="R12" s="118">
        <v>0</v>
      </c>
      <c r="S12" s="118">
        <v>150000</v>
      </c>
      <c r="T12" s="118">
        <v>0</v>
      </c>
      <c r="U12" s="119">
        <v>0</v>
      </c>
      <c r="W12" s="117">
        <v>0</v>
      </c>
      <c r="X12" s="118">
        <v>0</v>
      </c>
      <c r="Y12" s="118">
        <v>0</v>
      </c>
      <c r="Z12" s="118">
        <v>0</v>
      </c>
      <c r="AA12" s="118">
        <v>0</v>
      </c>
      <c r="AB12" s="119">
        <v>0</v>
      </c>
      <c r="AD12" s="213">
        <f t="shared" si="2"/>
        <v>150000</v>
      </c>
      <c r="AE12" s="213">
        <f t="shared" si="0"/>
        <v>0</v>
      </c>
      <c r="AF12" s="213">
        <f t="shared" si="0"/>
        <v>0</v>
      </c>
      <c r="AG12" s="213">
        <f t="shared" si="0"/>
        <v>0</v>
      </c>
      <c r="AH12" s="213">
        <f t="shared" si="0"/>
        <v>0</v>
      </c>
      <c r="AI12" s="213">
        <f t="shared" si="0"/>
        <v>0</v>
      </c>
      <c r="AJ12" s="213">
        <f t="shared" si="0"/>
        <v>0</v>
      </c>
    </row>
    <row r="13" spans="1:36" ht="21.75" customHeight="1">
      <c r="A13" s="41" t="s">
        <v>54</v>
      </c>
      <c r="B13" s="38"/>
      <c r="C13" s="38"/>
      <c r="D13" s="36" t="s">
        <v>55</v>
      </c>
      <c r="E13" s="37"/>
      <c r="F13" s="37"/>
      <c r="G13" s="38"/>
      <c r="H13" s="80"/>
      <c r="I13" s="84"/>
      <c r="J13" s="262"/>
      <c r="K13" s="260"/>
      <c r="L13" s="260"/>
      <c r="M13" s="260"/>
      <c r="N13" s="260"/>
      <c r="O13" s="261"/>
      <c r="P13" s="111"/>
      <c r="Q13" s="112"/>
      <c r="R13" s="112"/>
      <c r="S13" s="112"/>
      <c r="T13" s="112"/>
      <c r="U13" s="113"/>
      <c r="W13" s="111"/>
      <c r="X13" s="112"/>
      <c r="Y13" s="112"/>
      <c r="Z13" s="112"/>
      <c r="AA13" s="112"/>
      <c r="AB13" s="113"/>
      <c r="AD13" s="213">
        <f t="shared" si="2"/>
        <v>0</v>
      </c>
      <c r="AE13" s="213">
        <f t="shared" si="0"/>
        <v>0</v>
      </c>
      <c r="AF13" s="213">
        <f t="shared" si="0"/>
        <v>0</v>
      </c>
      <c r="AG13" s="213">
        <f t="shared" si="0"/>
        <v>0</v>
      </c>
      <c r="AH13" s="213">
        <f t="shared" si="0"/>
        <v>0</v>
      </c>
      <c r="AI13" s="213">
        <f t="shared" si="0"/>
        <v>0</v>
      </c>
      <c r="AJ13" s="213">
        <f t="shared" si="0"/>
        <v>0</v>
      </c>
    </row>
    <row r="14" spans="1:36" ht="135.75" customHeight="1">
      <c r="A14" s="211" t="s">
        <v>54</v>
      </c>
      <c r="B14" s="45" t="s">
        <v>24</v>
      </c>
      <c r="C14" s="408" t="s">
        <v>56</v>
      </c>
      <c r="D14" s="412" t="s">
        <v>57</v>
      </c>
      <c r="E14" s="414" t="s">
        <v>49</v>
      </c>
      <c r="F14" s="416" t="s">
        <v>472</v>
      </c>
      <c r="G14" s="79" t="s">
        <v>29</v>
      </c>
      <c r="H14" s="79">
        <v>1</v>
      </c>
      <c r="I14" s="82">
        <f t="shared" si="1"/>
        <v>326000</v>
      </c>
      <c r="J14" s="48"/>
      <c r="K14" s="340" t="s">
        <v>465</v>
      </c>
      <c r="L14" s="247"/>
      <c r="M14" s="253" t="s">
        <v>58</v>
      </c>
      <c r="N14" s="24"/>
      <c r="O14" s="21"/>
      <c r="P14" s="117">
        <v>0</v>
      </c>
      <c r="Q14" s="118">
        <v>226000</v>
      </c>
      <c r="R14" s="118">
        <v>0</v>
      </c>
      <c r="S14" s="118">
        <v>100000</v>
      </c>
      <c r="T14" s="118">
        <v>0</v>
      </c>
      <c r="U14" s="119">
        <v>0</v>
      </c>
      <c r="W14" s="117">
        <v>0</v>
      </c>
      <c r="X14" s="118">
        <v>0</v>
      </c>
      <c r="Y14" s="118">
        <v>0</v>
      </c>
      <c r="Z14" s="118">
        <v>0</v>
      </c>
      <c r="AA14" s="118">
        <v>0</v>
      </c>
      <c r="AB14" s="119">
        <v>0</v>
      </c>
      <c r="AD14" s="213">
        <f>IF($H14=AD$3,$I14,0)</f>
        <v>326000</v>
      </c>
      <c r="AE14" s="213">
        <f t="shared" si="0"/>
        <v>0</v>
      </c>
      <c r="AF14" s="213">
        <f t="shared" si="0"/>
        <v>0</v>
      </c>
      <c r="AG14" s="213">
        <f t="shared" si="0"/>
        <v>0</v>
      </c>
      <c r="AH14" s="213">
        <f t="shared" si="0"/>
        <v>0</v>
      </c>
      <c r="AI14" s="213">
        <f t="shared" si="0"/>
        <v>0</v>
      </c>
      <c r="AJ14" s="213">
        <f t="shared" si="0"/>
        <v>0</v>
      </c>
    </row>
    <row r="15" spans="1:36" ht="135.75" customHeight="1">
      <c r="A15" s="211" t="s">
        <v>54</v>
      </c>
      <c r="B15" s="391" t="s">
        <v>24</v>
      </c>
      <c r="C15" s="409"/>
      <c r="D15" s="413"/>
      <c r="E15" s="415"/>
      <c r="F15" s="417"/>
      <c r="G15" s="79" t="s">
        <v>29</v>
      </c>
      <c r="H15" s="79">
        <v>2</v>
      </c>
      <c r="I15" s="82">
        <f t="shared" si="1"/>
        <v>400000</v>
      </c>
      <c r="J15" s="48" t="s">
        <v>464</v>
      </c>
      <c r="K15" s="340"/>
      <c r="L15" s="353"/>
      <c r="M15" s="354"/>
      <c r="N15" s="24"/>
      <c r="O15" s="21"/>
      <c r="P15" s="117">
        <v>400000</v>
      </c>
      <c r="Q15" s="118">
        <v>0</v>
      </c>
      <c r="R15" s="118">
        <v>0</v>
      </c>
      <c r="S15" s="118">
        <v>0</v>
      </c>
      <c r="T15" s="118">
        <v>0</v>
      </c>
      <c r="U15" s="118">
        <v>0</v>
      </c>
      <c r="W15" s="117">
        <v>0</v>
      </c>
      <c r="X15" s="117">
        <v>0</v>
      </c>
      <c r="Y15" s="117">
        <v>0</v>
      </c>
      <c r="Z15" s="117">
        <v>0</v>
      </c>
      <c r="AA15" s="117">
        <v>0</v>
      </c>
      <c r="AB15" s="117">
        <v>0</v>
      </c>
      <c r="AD15" s="213">
        <f>IF($H15=AD$3,$I15,0)</f>
        <v>0</v>
      </c>
      <c r="AE15" s="213">
        <f t="shared" si="0"/>
        <v>400000</v>
      </c>
      <c r="AF15" s="213">
        <f t="shared" si="0"/>
        <v>0</v>
      </c>
      <c r="AG15" s="213">
        <f t="shared" si="0"/>
        <v>0</v>
      </c>
      <c r="AH15" s="213">
        <f t="shared" si="0"/>
        <v>0</v>
      </c>
      <c r="AI15" s="213">
        <f t="shared" si="0"/>
        <v>0</v>
      </c>
      <c r="AJ15" s="213">
        <f t="shared" si="0"/>
        <v>0</v>
      </c>
    </row>
    <row r="16" spans="1:36" ht="99" customHeight="1">
      <c r="A16" s="211" t="s">
        <v>54</v>
      </c>
      <c r="B16" s="45" t="s">
        <v>24</v>
      </c>
      <c r="C16" s="410"/>
      <c r="D16" s="389" t="s">
        <v>59</v>
      </c>
      <c r="E16" s="42" t="s">
        <v>60</v>
      </c>
      <c r="F16" s="43" t="s">
        <v>473</v>
      </c>
      <c r="G16" s="79" t="s">
        <v>29</v>
      </c>
      <c r="H16" s="79">
        <v>1</v>
      </c>
      <c r="I16" s="82">
        <f>SUM(P16:U16)</f>
        <v>100000</v>
      </c>
      <c r="J16" s="252" t="s">
        <v>481</v>
      </c>
      <c r="K16" s="21"/>
      <c r="L16" s="24"/>
      <c r="M16" s="24"/>
      <c r="N16" s="24"/>
      <c r="O16" s="21"/>
      <c r="P16" s="117">
        <v>100000</v>
      </c>
      <c r="Q16" s="118">
        <v>0</v>
      </c>
      <c r="R16" s="118">
        <v>0</v>
      </c>
      <c r="S16" s="118">
        <v>0</v>
      </c>
      <c r="T16" s="118">
        <v>0</v>
      </c>
      <c r="U16" s="119">
        <v>0</v>
      </c>
      <c r="W16" s="117">
        <v>0</v>
      </c>
      <c r="X16" s="118">
        <v>0</v>
      </c>
      <c r="Y16" s="118">
        <v>0</v>
      </c>
      <c r="Z16" s="118">
        <v>0</v>
      </c>
      <c r="AA16" s="118">
        <v>0</v>
      </c>
      <c r="AB16" s="119">
        <v>0</v>
      </c>
      <c r="AD16" s="213">
        <f t="shared" si="2"/>
        <v>100000</v>
      </c>
      <c r="AE16" s="213">
        <f t="shared" si="0"/>
        <v>0</v>
      </c>
      <c r="AF16" s="213">
        <f t="shared" si="0"/>
        <v>0</v>
      </c>
      <c r="AG16" s="213">
        <f t="shared" si="0"/>
        <v>0</v>
      </c>
      <c r="AH16" s="213">
        <f t="shared" si="0"/>
        <v>0</v>
      </c>
      <c r="AI16" s="213">
        <f t="shared" si="0"/>
        <v>0</v>
      </c>
      <c r="AJ16" s="213">
        <f t="shared" si="0"/>
        <v>0</v>
      </c>
    </row>
    <row r="17" spans="1:36" ht="24.75" customHeight="1">
      <c r="A17" s="47" t="s">
        <v>61</v>
      </c>
      <c r="B17" s="38"/>
      <c r="C17" s="38"/>
      <c r="D17" s="37" t="s">
        <v>62</v>
      </c>
      <c r="E17" s="37"/>
      <c r="F17" s="37"/>
      <c r="G17" s="38"/>
      <c r="H17" s="80"/>
      <c r="I17" s="84"/>
      <c r="J17" s="262"/>
      <c r="K17" s="260"/>
      <c r="L17" s="260"/>
      <c r="M17" s="260"/>
      <c r="N17" s="260"/>
      <c r="O17" s="261"/>
      <c r="P17" s="111"/>
      <c r="Q17" s="112"/>
      <c r="R17" s="112"/>
      <c r="S17" s="112"/>
      <c r="T17" s="112"/>
      <c r="U17" s="113"/>
      <c r="W17" s="111"/>
      <c r="X17" s="112"/>
      <c r="Y17" s="112"/>
      <c r="Z17" s="112"/>
      <c r="AA17" s="112"/>
      <c r="AB17" s="113"/>
      <c r="AD17" s="213">
        <f t="shared" si="2"/>
        <v>0</v>
      </c>
      <c r="AE17" s="213">
        <f t="shared" si="0"/>
        <v>0</v>
      </c>
      <c r="AF17" s="213">
        <f t="shared" si="0"/>
        <v>0</v>
      </c>
      <c r="AG17" s="213">
        <f t="shared" si="0"/>
        <v>0</v>
      </c>
      <c r="AH17" s="213">
        <f t="shared" si="0"/>
        <v>0</v>
      </c>
      <c r="AI17" s="213">
        <f t="shared" si="0"/>
        <v>0</v>
      </c>
      <c r="AJ17" s="213">
        <f t="shared" si="0"/>
        <v>0</v>
      </c>
    </row>
    <row r="18" spans="1:36" ht="72.75" customHeight="1">
      <c r="A18" s="211" t="s">
        <v>61</v>
      </c>
      <c r="B18" s="45" t="s">
        <v>63</v>
      </c>
      <c r="C18" s="258" t="s">
        <v>487</v>
      </c>
      <c r="D18" s="389" t="s">
        <v>64</v>
      </c>
      <c r="E18" s="44" t="s">
        <v>27</v>
      </c>
      <c r="F18" s="46" t="s">
        <v>474</v>
      </c>
      <c r="G18" s="45" t="s">
        <v>29</v>
      </c>
      <c r="H18" s="45">
        <v>8</v>
      </c>
      <c r="I18" s="232">
        <f>SUM(P18:U18)</f>
        <v>200000</v>
      </c>
      <c r="J18" s="24"/>
      <c r="K18" s="26"/>
      <c r="L18" s="24"/>
      <c r="M18" s="284" t="s">
        <v>65</v>
      </c>
      <c r="N18" s="24"/>
      <c r="O18" s="21"/>
      <c r="P18" s="117">
        <v>0</v>
      </c>
      <c r="Q18" s="118">
        <v>0</v>
      </c>
      <c r="R18" s="118">
        <v>0</v>
      </c>
      <c r="S18" s="106">
        <v>200000</v>
      </c>
      <c r="T18" s="118">
        <v>0</v>
      </c>
      <c r="U18" s="119">
        <v>0</v>
      </c>
      <c r="W18" s="117">
        <v>0</v>
      </c>
      <c r="X18" s="118">
        <v>0</v>
      </c>
      <c r="Y18" s="118">
        <v>0</v>
      </c>
      <c r="Z18" s="106">
        <v>0</v>
      </c>
      <c r="AA18" s="118">
        <v>0</v>
      </c>
      <c r="AB18" s="119">
        <v>0</v>
      </c>
      <c r="AD18" s="213">
        <f t="shared" si="2"/>
        <v>0</v>
      </c>
      <c r="AE18" s="213">
        <f t="shared" si="0"/>
        <v>0</v>
      </c>
      <c r="AF18" s="213">
        <f t="shared" si="0"/>
        <v>0</v>
      </c>
      <c r="AG18" s="213">
        <f t="shared" si="0"/>
        <v>0</v>
      </c>
      <c r="AH18" s="213">
        <f t="shared" si="0"/>
        <v>0</v>
      </c>
      <c r="AI18" s="213">
        <f t="shared" si="0"/>
        <v>0</v>
      </c>
      <c r="AJ18" s="213">
        <f t="shared" si="0"/>
        <v>200000</v>
      </c>
    </row>
    <row r="19" spans="1:36" ht="26.25" customHeight="1">
      <c r="A19" s="47" t="s">
        <v>66</v>
      </c>
      <c r="B19" s="38"/>
      <c r="C19" s="38"/>
      <c r="D19" s="37" t="s">
        <v>67</v>
      </c>
      <c r="E19" s="37"/>
      <c r="F19" s="37"/>
      <c r="G19" s="38"/>
      <c r="H19" s="80"/>
      <c r="I19" s="84"/>
      <c r="J19" s="262"/>
      <c r="K19" s="260"/>
      <c r="L19" s="260"/>
      <c r="M19" s="260"/>
      <c r="N19" s="260"/>
      <c r="O19" s="261"/>
      <c r="P19" s="111"/>
      <c r="Q19" s="112"/>
      <c r="R19" s="112"/>
      <c r="S19" s="112"/>
      <c r="T19" s="112"/>
      <c r="U19" s="113"/>
      <c r="W19" s="111"/>
      <c r="X19" s="112"/>
      <c r="Y19" s="112"/>
      <c r="Z19" s="112"/>
      <c r="AA19" s="112"/>
      <c r="AB19" s="113"/>
      <c r="AD19" s="213">
        <f t="shared" si="2"/>
        <v>0</v>
      </c>
      <c r="AE19" s="213">
        <f t="shared" si="2"/>
        <v>0</v>
      </c>
      <c r="AF19" s="213">
        <f t="shared" si="2"/>
        <v>0</v>
      </c>
      <c r="AG19" s="213">
        <f t="shared" si="2"/>
        <v>0</v>
      </c>
      <c r="AH19" s="213">
        <f t="shared" si="2"/>
        <v>0</v>
      </c>
      <c r="AI19" s="213">
        <f t="shared" si="2"/>
        <v>0</v>
      </c>
      <c r="AJ19" s="213">
        <f t="shared" si="2"/>
        <v>0</v>
      </c>
    </row>
    <row r="20" spans="1:36" ht="219" customHeight="1">
      <c r="A20" s="211" t="s">
        <v>66</v>
      </c>
      <c r="B20" s="45" t="s">
        <v>68</v>
      </c>
      <c r="C20" s="258" t="s">
        <v>69</v>
      </c>
      <c r="D20" s="389" t="s">
        <v>70</v>
      </c>
      <c r="E20" s="42" t="s">
        <v>49</v>
      </c>
      <c r="F20" s="43" t="s">
        <v>71</v>
      </c>
      <c r="G20" s="79" t="s">
        <v>29</v>
      </c>
      <c r="H20" s="79">
        <v>1</v>
      </c>
      <c r="I20" s="232">
        <f>SUM(P20:U20)</f>
        <v>1082000</v>
      </c>
      <c r="J20" s="48" t="s">
        <v>72</v>
      </c>
      <c r="K20" s="321" t="s">
        <v>73</v>
      </c>
      <c r="L20" s="24"/>
      <c r="M20" s="341" t="s">
        <v>74</v>
      </c>
      <c r="N20" s="24"/>
      <c r="O20" s="21"/>
      <c r="P20" s="117">
        <v>250000</v>
      </c>
      <c r="Q20" s="118">
        <v>732000</v>
      </c>
      <c r="R20" s="118">
        <v>0</v>
      </c>
      <c r="S20" s="118">
        <v>100000</v>
      </c>
      <c r="T20" s="118">
        <v>0</v>
      </c>
      <c r="U20" s="119">
        <v>0</v>
      </c>
      <c r="W20" s="117">
        <v>0</v>
      </c>
      <c r="X20" s="118">
        <v>0</v>
      </c>
      <c r="Y20" s="118">
        <v>0</v>
      </c>
      <c r="Z20" s="118">
        <v>0</v>
      </c>
      <c r="AA20" s="118">
        <v>0</v>
      </c>
      <c r="AB20" s="119">
        <v>0</v>
      </c>
      <c r="AD20" s="213">
        <f t="shared" si="2"/>
        <v>1082000</v>
      </c>
      <c r="AE20" s="213">
        <f t="shared" si="2"/>
        <v>0</v>
      </c>
      <c r="AF20" s="213">
        <f t="shared" si="2"/>
        <v>0</v>
      </c>
      <c r="AG20" s="213">
        <f t="shared" si="2"/>
        <v>0</v>
      </c>
      <c r="AH20" s="213">
        <f t="shared" si="2"/>
        <v>0</v>
      </c>
      <c r="AI20" s="213">
        <f t="shared" si="2"/>
        <v>0</v>
      </c>
      <c r="AJ20" s="213">
        <f t="shared" si="2"/>
        <v>0</v>
      </c>
    </row>
    <row r="21" spans="1:36" ht="22.5" customHeight="1">
      <c r="A21" s="47" t="s">
        <v>75</v>
      </c>
      <c r="B21" s="38"/>
      <c r="C21" s="38"/>
      <c r="D21" s="37" t="s">
        <v>76</v>
      </c>
      <c r="E21" s="37"/>
      <c r="F21" s="37"/>
      <c r="G21" s="38"/>
      <c r="H21" s="80"/>
      <c r="I21" s="84"/>
      <c r="J21" s="262"/>
      <c r="K21" s="260"/>
      <c r="L21" s="260"/>
      <c r="M21" s="260"/>
      <c r="N21" s="260"/>
      <c r="O21" s="261"/>
      <c r="P21" s="111"/>
      <c r="Q21" s="112"/>
      <c r="R21" s="112"/>
      <c r="S21" s="112"/>
      <c r="T21" s="112"/>
      <c r="U21" s="113"/>
      <c r="W21" s="111"/>
      <c r="X21" s="112"/>
      <c r="Y21" s="112"/>
      <c r="Z21" s="112"/>
      <c r="AA21" s="112"/>
      <c r="AB21" s="113"/>
      <c r="AD21" s="213">
        <f t="shared" si="2"/>
        <v>0</v>
      </c>
      <c r="AE21" s="213">
        <f t="shared" si="2"/>
        <v>0</v>
      </c>
      <c r="AF21" s="213">
        <f t="shared" si="2"/>
        <v>0</v>
      </c>
      <c r="AG21" s="213">
        <f t="shared" si="2"/>
        <v>0</v>
      </c>
      <c r="AH21" s="213">
        <f t="shared" si="2"/>
        <v>0</v>
      </c>
      <c r="AI21" s="213">
        <f t="shared" si="2"/>
        <v>0</v>
      </c>
      <c r="AJ21" s="213">
        <f t="shared" si="2"/>
        <v>0</v>
      </c>
    </row>
    <row r="22" spans="1:36" ht="198" customHeight="1">
      <c r="A22" s="211" t="s">
        <v>75</v>
      </c>
      <c r="B22" s="45" t="s">
        <v>77</v>
      </c>
      <c r="C22" s="258" t="s">
        <v>78</v>
      </c>
      <c r="D22" s="363" t="s">
        <v>79</v>
      </c>
      <c r="E22" s="42" t="s">
        <v>27</v>
      </c>
      <c r="F22" s="252" t="s">
        <v>480</v>
      </c>
      <c r="G22" s="79" t="s">
        <v>29</v>
      </c>
      <c r="H22" s="79">
        <v>2</v>
      </c>
      <c r="I22" s="232">
        <f>SUM(P22:U22)</f>
        <v>2045000</v>
      </c>
      <c r="J22" s="325" t="s">
        <v>80</v>
      </c>
      <c r="K22" s="336" t="s">
        <v>81</v>
      </c>
      <c r="L22" s="342" t="s">
        <v>467</v>
      </c>
      <c r="M22" s="290"/>
      <c r="N22" s="291"/>
      <c r="O22" s="292"/>
      <c r="P22" s="117">
        <v>0</v>
      </c>
      <c r="Q22" s="118">
        <v>0</v>
      </c>
      <c r="R22" s="118">
        <f>645000+1400000</f>
        <v>2045000</v>
      </c>
      <c r="S22" s="118">
        <v>0</v>
      </c>
      <c r="T22" s="118">
        <v>0</v>
      </c>
      <c r="U22" s="119">
        <v>0</v>
      </c>
      <c r="W22" s="117">
        <v>0</v>
      </c>
      <c r="X22" s="118">
        <v>0</v>
      </c>
      <c r="Y22" s="118">
        <v>1400000</v>
      </c>
      <c r="Z22" s="118">
        <v>0</v>
      </c>
      <c r="AA22" s="118">
        <v>0</v>
      </c>
      <c r="AB22" s="119">
        <v>0</v>
      </c>
      <c r="AD22" s="213">
        <f t="shared" si="2"/>
        <v>0</v>
      </c>
      <c r="AE22" s="213">
        <f t="shared" si="2"/>
        <v>2045000</v>
      </c>
      <c r="AF22" s="213">
        <f t="shared" si="2"/>
        <v>0</v>
      </c>
      <c r="AG22" s="213">
        <f t="shared" si="2"/>
        <v>0</v>
      </c>
      <c r="AH22" s="213">
        <f t="shared" si="2"/>
        <v>0</v>
      </c>
      <c r="AI22" s="213">
        <f t="shared" si="2"/>
        <v>0</v>
      </c>
      <c r="AJ22" s="213">
        <f t="shared" si="2"/>
        <v>0</v>
      </c>
    </row>
    <row r="23" spans="1:36" ht="23.25" customHeight="1">
      <c r="A23" s="47" t="s">
        <v>82</v>
      </c>
      <c r="B23" s="38"/>
      <c r="C23" s="38"/>
      <c r="D23" s="37" t="s">
        <v>83</v>
      </c>
      <c r="E23" s="37"/>
      <c r="F23" s="37"/>
      <c r="G23" s="38"/>
      <c r="H23" s="80"/>
      <c r="I23" s="84"/>
      <c r="J23" s="262"/>
      <c r="K23" s="260"/>
      <c r="L23" s="260"/>
      <c r="M23" s="260"/>
      <c r="N23" s="260"/>
      <c r="O23" s="261"/>
      <c r="P23" s="114"/>
      <c r="Q23" s="115"/>
      <c r="R23" s="115"/>
      <c r="S23" s="115"/>
      <c r="T23" s="115"/>
      <c r="U23" s="116"/>
      <c r="W23" s="114"/>
      <c r="X23" s="115"/>
      <c r="Y23" s="115"/>
      <c r="Z23" s="115"/>
      <c r="AA23" s="115"/>
      <c r="AB23" s="116"/>
      <c r="AD23" s="213">
        <f t="shared" si="2"/>
        <v>0</v>
      </c>
      <c r="AE23" s="213">
        <f t="shared" si="2"/>
        <v>0</v>
      </c>
      <c r="AF23" s="213">
        <f t="shared" si="2"/>
        <v>0</v>
      </c>
      <c r="AG23" s="213">
        <f t="shared" si="2"/>
        <v>0</v>
      </c>
      <c r="AH23" s="213">
        <f t="shared" si="2"/>
        <v>0</v>
      </c>
      <c r="AI23" s="213">
        <f t="shared" si="2"/>
        <v>0</v>
      </c>
      <c r="AJ23" s="213">
        <f t="shared" si="2"/>
        <v>0</v>
      </c>
    </row>
    <row r="24" spans="1:36" ht="72">
      <c r="A24" s="211" t="s">
        <v>82</v>
      </c>
      <c r="B24" s="45" t="s">
        <v>77</v>
      </c>
      <c r="C24" s="384" t="s">
        <v>488</v>
      </c>
      <c r="D24" s="362" t="s">
        <v>86</v>
      </c>
      <c r="E24" s="42" t="s">
        <v>27</v>
      </c>
      <c r="F24" s="252" t="s">
        <v>87</v>
      </c>
      <c r="G24" s="79" t="s">
        <v>29</v>
      </c>
      <c r="H24" s="79">
        <v>2</v>
      </c>
      <c r="I24" s="82">
        <f t="shared" si="1"/>
        <v>0</v>
      </c>
      <c r="J24" s="337"/>
      <c r="K24" s="21"/>
      <c r="L24" s="286"/>
      <c r="M24" s="289"/>
      <c r="N24" s="287"/>
      <c r="O24" s="288"/>
      <c r="P24" s="117">
        <v>0</v>
      </c>
      <c r="Q24" s="118">
        <v>0</v>
      </c>
      <c r="R24" s="118">
        <v>0</v>
      </c>
      <c r="S24" s="118">
        <v>0</v>
      </c>
      <c r="T24" s="118">
        <v>0</v>
      </c>
      <c r="U24" s="119">
        <v>0</v>
      </c>
      <c r="W24" s="117">
        <v>0</v>
      </c>
      <c r="X24" s="118">
        <v>0</v>
      </c>
      <c r="Y24" s="118">
        <v>0</v>
      </c>
      <c r="Z24" s="118">
        <v>0</v>
      </c>
      <c r="AA24" s="118">
        <v>0</v>
      </c>
      <c r="AB24" s="119">
        <v>0</v>
      </c>
      <c r="AD24" s="213">
        <f t="shared" si="2"/>
        <v>0</v>
      </c>
      <c r="AE24" s="213">
        <f t="shared" si="2"/>
        <v>0</v>
      </c>
      <c r="AF24" s="213">
        <f t="shared" si="2"/>
        <v>0</v>
      </c>
      <c r="AG24" s="213">
        <f t="shared" si="2"/>
        <v>0</v>
      </c>
      <c r="AH24" s="213">
        <f t="shared" si="2"/>
        <v>0</v>
      </c>
      <c r="AI24" s="213">
        <f t="shared" si="2"/>
        <v>0</v>
      </c>
      <c r="AJ24" s="213">
        <f t="shared" si="2"/>
        <v>0</v>
      </c>
    </row>
    <row r="25" spans="1:36" ht="23.25" customHeight="1">
      <c r="A25" s="47"/>
      <c r="B25" s="38"/>
      <c r="C25" s="38"/>
      <c r="D25" s="37"/>
      <c r="E25" s="37"/>
      <c r="F25" s="37"/>
      <c r="G25" s="38"/>
      <c r="H25" s="38"/>
      <c r="I25" s="61"/>
      <c r="J25" s="37"/>
      <c r="K25" s="37"/>
      <c r="L25" s="37"/>
      <c r="M25" s="37"/>
      <c r="N25" s="37"/>
      <c r="O25" s="37"/>
      <c r="P25" s="217">
        <f t="shared" ref="P25:U25" si="3">SUM(P5:P24)</f>
        <v>1040000</v>
      </c>
      <c r="Q25" s="217">
        <f t="shared" si="3"/>
        <v>958000</v>
      </c>
      <c r="R25" s="217">
        <f t="shared" si="3"/>
        <v>2445000</v>
      </c>
      <c r="S25" s="217">
        <f t="shared" si="3"/>
        <v>755000</v>
      </c>
      <c r="T25" s="217">
        <f t="shared" si="3"/>
        <v>0</v>
      </c>
      <c r="U25" s="217">
        <f t="shared" si="3"/>
        <v>0</v>
      </c>
      <c r="W25" s="217">
        <f t="shared" ref="W25:AB25" si="4">SUM(W5:W24)</f>
        <v>0</v>
      </c>
      <c r="X25" s="217">
        <f t="shared" si="4"/>
        <v>0</v>
      </c>
      <c r="Y25" s="217">
        <f t="shared" si="4"/>
        <v>1400000</v>
      </c>
      <c r="Z25" s="217">
        <f t="shared" si="4"/>
        <v>0</v>
      </c>
      <c r="AA25" s="217">
        <f t="shared" si="4"/>
        <v>0</v>
      </c>
      <c r="AB25" s="217">
        <f t="shared" si="4"/>
        <v>0</v>
      </c>
      <c r="AD25" s="223">
        <f t="shared" ref="AD25:AJ25" si="5">SUM(AD5:AD24)</f>
        <v>2553000</v>
      </c>
      <c r="AE25" s="223">
        <f t="shared" si="5"/>
        <v>2445000</v>
      </c>
      <c r="AF25" s="223">
        <f t="shared" si="5"/>
        <v>0</v>
      </c>
      <c r="AG25" s="223">
        <f t="shared" si="5"/>
        <v>0</v>
      </c>
      <c r="AH25" s="223">
        <f t="shared" si="5"/>
        <v>0</v>
      </c>
      <c r="AI25" s="223">
        <f t="shared" si="5"/>
        <v>0</v>
      </c>
      <c r="AJ25" s="223">
        <f t="shared" si="5"/>
        <v>200000</v>
      </c>
    </row>
    <row r="26" spans="1:36">
      <c r="L26"/>
      <c r="M26"/>
      <c r="R26"/>
      <c r="S26"/>
    </row>
    <row r="27" spans="1:36">
      <c r="K27"/>
      <c r="L27"/>
      <c r="M27"/>
      <c r="Q27"/>
      <c r="R27"/>
      <c r="S27"/>
    </row>
    <row r="28" spans="1:36" ht="28.5" customHeight="1">
      <c r="A28" s="39"/>
      <c r="B28" s="39"/>
      <c r="C28" s="39"/>
      <c r="D28" s="90" t="s">
        <v>92</v>
      </c>
      <c r="E28" s="294" t="s">
        <v>93</v>
      </c>
      <c r="F28" s="12"/>
      <c r="G28" s="39"/>
      <c r="H28" s="39"/>
      <c r="I28" s="39"/>
      <c r="J28" s="8"/>
      <c r="K28" s="8"/>
      <c r="L28"/>
      <c r="M28"/>
      <c r="Q28" s="8"/>
      <c r="R28"/>
      <c r="S28"/>
    </row>
    <row r="29" spans="1:36">
      <c r="D29" s="91" t="s">
        <v>94</v>
      </c>
      <c r="E29" s="301">
        <f>AD25</f>
        <v>2553000</v>
      </c>
      <c r="J29" s="8"/>
      <c r="K29" s="8"/>
      <c r="L29"/>
      <c r="M29"/>
      <c r="Q29" s="8"/>
      <c r="R29"/>
      <c r="S29"/>
    </row>
    <row r="30" spans="1:36">
      <c r="A30" s="15"/>
      <c r="B30" s="15"/>
      <c r="C30" s="15"/>
      <c r="D30" s="91" t="s">
        <v>95</v>
      </c>
      <c r="E30" s="301">
        <f>AE25</f>
        <v>2445000</v>
      </c>
      <c r="F30" s="14"/>
      <c r="G30" s="15"/>
      <c r="H30" s="15"/>
      <c r="I30" s="15"/>
      <c r="J30" s="8"/>
      <c r="K30" s="8"/>
      <c r="L30"/>
      <c r="M30"/>
      <c r="Q30" s="8"/>
      <c r="R30"/>
      <c r="S30"/>
    </row>
    <row r="31" spans="1:36">
      <c r="A31" s="39"/>
      <c r="B31" s="39"/>
      <c r="C31" s="39"/>
      <c r="D31" s="91" t="s">
        <v>96</v>
      </c>
      <c r="E31" s="301">
        <f>AF25</f>
        <v>0</v>
      </c>
      <c r="F31" s="12"/>
      <c r="G31" s="39"/>
      <c r="H31" s="39"/>
      <c r="I31" s="39"/>
      <c r="J31" s="8"/>
      <c r="K31" s="8"/>
      <c r="L31"/>
      <c r="M31"/>
      <c r="Q31" s="8"/>
      <c r="R31"/>
      <c r="S31"/>
    </row>
    <row r="32" spans="1:36">
      <c r="A32" s="39"/>
      <c r="B32" s="39"/>
      <c r="C32" s="39"/>
      <c r="D32" s="91" t="s">
        <v>97</v>
      </c>
      <c r="E32" s="301">
        <f>AG25</f>
        <v>0</v>
      </c>
      <c r="F32" s="12"/>
      <c r="G32" s="39"/>
      <c r="H32" s="39"/>
      <c r="I32" s="39"/>
      <c r="J32" s="8"/>
      <c r="K32" s="8"/>
      <c r="L32"/>
      <c r="M32"/>
      <c r="Q32" s="8"/>
      <c r="R32"/>
      <c r="S32"/>
    </row>
    <row r="33" spans="1:19">
      <c r="A33" s="17"/>
      <c r="B33" s="17"/>
      <c r="C33" s="17"/>
      <c r="D33" s="91" t="s">
        <v>98</v>
      </c>
      <c r="E33" s="301">
        <f>AH25</f>
        <v>0</v>
      </c>
      <c r="F33" s="16"/>
      <c r="G33" s="17"/>
      <c r="H33" s="17"/>
      <c r="I33" s="17"/>
      <c r="J33" s="8"/>
      <c r="K33" s="8"/>
      <c r="L33"/>
      <c r="M33"/>
      <c r="Q33" s="8"/>
      <c r="R33"/>
      <c r="S33"/>
    </row>
    <row r="34" spans="1:19">
      <c r="A34" s="17"/>
      <c r="B34" s="17"/>
      <c r="C34" s="17"/>
      <c r="D34" s="91" t="s">
        <v>99</v>
      </c>
      <c r="E34" s="301">
        <f>AI25</f>
        <v>0</v>
      </c>
      <c r="F34" s="16"/>
      <c r="G34" s="17"/>
      <c r="H34" s="17"/>
      <c r="I34" s="17"/>
      <c r="J34" s="8"/>
      <c r="K34" s="8"/>
      <c r="L34"/>
      <c r="M34"/>
      <c r="Q34" s="8"/>
      <c r="R34"/>
      <c r="S34"/>
    </row>
    <row r="35" spans="1:19">
      <c r="D35" s="91" t="s">
        <v>100</v>
      </c>
      <c r="E35" s="301">
        <f>AJ25</f>
        <v>200000</v>
      </c>
      <c r="J35" s="8"/>
      <c r="K35" s="8"/>
      <c r="L35"/>
      <c r="M35"/>
      <c r="Q35" s="8"/>
      <c r="R35"/>
      <c r="S35"/>
    </row>
    <row r="36" spans="1:19">
      <c r="D36" s="91"/>
      <c r="E36" s="302"/>
      <c r="J36" s="8"/>
      <c r="K36" s="8"/>
      <c r="L36"/>
      <c r="M36"/>
      <c r="Q36" s="8"/>
      <c r="R36"/>
      <c r="S36"/>
    </row>
    <row r="37" spans="1:19">
      <c r="A37" s="19"/>
      <c r="B37" s="19"/>
      <c r="C37" s="19"/>
      <c r="D37" s="91" t="s">
        <v>101</v>
      </c>
      <c r="E37" s="302">
        <f>SUM(E29:E35)</f>
        <v>5198000</v>
      </c>
      <c r="F37" s="18"/>
      <c r="G37" s="19"/>
      <c r="H37" s="19"/>
      <c r="I37" s="19"/>
      <c r="J37" s="8"/>
      <c r="K37" s="8"/>
      <c r="L37"/>
      <c r="M37"/>
      <c r="Q37" s="8"/>
      <c r="R37"/>
      <c r="S37"/>
    </row>
    <row r="38" spans="1:19">
      <c r="D38" s="92"/>
      <c r="E38" s="303"/>
      <c r="J38" s="8"/>
      <c r="K38" s="8"/>
      <c r="L38"/>
      <c r="M38"/>
      <c r="Q38" s="8"/>
      <c r="R38"/>
      <c r="S38"/>
    </row>
    <row r="39" spans="1:19">
      <c r="D39" s="91" t="s">
        <v>102</v>
      </c>
      <c r="E39" s="304"/>
      <c r="J39" s="8"/>
      <c r="K39" s="8"/>
      <c r="L39"/>
      <c r="M39"/>
      <c r="Q39" s="8"/>
      <c r="R39"/>
      <c r="S39"/>
    </row>
    <row r="40" spans="1:19">
      <c r="D40" s="91" t="s">
        <v>103</v>
      </c>
      <c r="E40" s="304">
        <f>SUM(W25:AB25)</f>
        <v>1400000</v>
      </c>
      <c r="J40" s="8"/>
      <c r="K40" s="8"/>
      <c r="L40"/>
      <c r="M40"/>
      <c r="Q40" s="8"/>
      <c r="R40"/>
      <c r="S40"/>
    </row>
    <row r="41" spans="1:19">
      <c r="D41" s="89"/>
      <c r="E41" s="224">
        <v>17963807</v>
      </c>
    </row>
  </sheetData>
  <sheetProtection algorithmName="SHA-512" hashValue="YaG+zD8abydl7JbEtWk6QExof0+0CitPhcFkN8thqGrbRTzWicme9UryXRtyxOL9FdF9PkJzeKPjvHQZfv/MAg==" saltValue="+J65u1DT/pwf53Rm/s539A==" spinCount="100000" sheet="1" objects="1" scenarios="1"/>
  <autoFilter ref="A2:AK25" xr:uid="{00000000-0009-0000-0000-000000000000}">
    <filterColumn colId="9" showButton="0"/>
    <filterColumn colId="10" showButton="0"/>
    <filterColumn colId="11" showButton="0"/>
    <filterColumn colId="12" showButton="0"/>
    <filterColumn colId="13" showButton="0"/>
    <filterColumn colId="15" showButton="0"/>
    <filterColumn colId="16" showButton="0"/>
    <filterColumn colId="17" showButton="0"/>
    <filterColumn colId="18" showButton="0"/>
    <filterColumn colId="19" showButton="0"/>
  </autoFilter>
  <mergeCells count="18">
    <mergeCell ref="C5:C8"/>
    <mergeCell ref="C11:C12"/>
    <mergeCell ref="C14:C16"/>
    <mergeCell ref="P2:U2"/>
    <mergeCell ref="J2:O2"/>
    <mergeCell ref="G2:G3"/>
    <mergeCell ref="I2:I3"/>
    <mergeCell ref="D14:D15"/>
    <mergeCell ref="E14:E15"/>
    <mergeCell ref="F14:F15"/>
    <mergeCell ref="P1:AB1"/>
    <mergeCell ref="W2:AB2"/>
    <mergeCell ref="A2:A3"/>
    <mergeCell ref="D2:D3"/>
    <mergeCell ref="E2:E3"/>
    <mergeCell ref="F2:F3"/>
    <mergeCell ref="H2:H3"/>
    <mergeCell ref="C2:C3"/>
  </mergeCells>
  <pageMargins left="0.7" right="0.7" top="0.78740157499999996" bottom="0.78740157499999996" header="0.3" footer="0.3"/>
  <pageSetup paperSize="9" orientation="portrait" r:id="rId1"/>
  <ignoredErrors>
    <ignoredError sqref="I5" formulaRange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L30"/>
  <sheetViews>
    <sheetView zoomScale="70" zoomScaleNormal="70" workbookViewId="0">
      <pane ySplit="3" topLeftCell="A4" activePane="bottomLeft" state="frozen"/>
      <selection pane="bottomLeft"/>
    </sheetView>
  </sheetViews>
  <sheetFormatPr defaultColWidth="8.5" defaultRowHeight="15.6" outlineLevelCol="1"/>
  <cols>
    <col min="1" max="2" width="19" style="8" customWidth="1"/>
    <col min="3" max="3" width="39.5" style="8" customWidth="1"/>
    <col min="4" max="4" width="64" customWidth="1"/>
    <col min="5" max="5" width="18.5" customWidth="1"/>
    <col min="6" max="6" width="53" customWidth="1"/>
    <col min="7" max="7" width="13.5" customWidth="1"/>
    <col min="8" max="9" width="12" customWidth="1"/>
    <col min="10" max="10" width="12" hidden="1" customWidth="1"/>
    <col min="11" max="11" width="18.5" hidden="1" customWidth="1"/>
    <col min="12" max="12" width="44.5" style="7" hidden="1" customWidth="1"/>
    <col min="13" max="13" width="16" style="8" hidden="1" customWidth="1"/>
    <col min="14" max="14" width="19" style="8" hidden="1" customWidth="1"/>
    <col min="15" max="15" width="17" hidden="1" customWidth="1"/>
    <col min="16" max="16" width="32" hidden="1" customWidth="1"/>
    <col min="17" max="17" width="12" hidden="1" customWidth="1"/>
    <col min="18" max="18" width="10.5" style="7" hidden="1" customWidth="1"/>
    <col min="19" max="20" width="10.5" style="8" hidden="1" customWidth="1"/>
    <col min="21" max="22" width="10.5" hidden="1" customWidth="1"/>
    <col min="23" max="23" width="4.5" hidden="1" customWidth="1"/>
    <col min="24" max="29" width="8.5" hidden="1" customWidth="1"/>
    <col min="30" max="30" width="20" hidden="1" customWidth="1"/>
    <col min="31" max="31" width="20" hidden="1" customWidth="1" outlineLevel="1"/>
    <col min="32" max="32" width="8.5" hidden="1" customWidth="1" outlineLevel="1"/>
    <col min="33" max="33" width="14" hidden="1" customWidth="1" outlineLevel="1"/>
    <col min="34" max="36" width="8.5" hidden="1" customWidth="1" outlineLevel="1"/>
    <col min="37" max="37" width="16" hidden="1" customWidth="1" outlineLevel="1"/>
    <col min="38" max="38" width="0" hidden="1" customWidth="1" collapsed="1"/>
  </cols>
  <sheetData>
    <row r="1" spans="1:37" ht="67.5" customHeight="1" thickBot="1">
      <c r="A1" s="93" t="s">
        <v>104</v>
      </c>
      <c r="B1" s="93"/>
      <c r="C1" s="93"/>
      <c r="D1" s="243" t="s">
        <v>105</v>
      </c>
      <c r="L1" s="10"/>
      <c r="M1" s="11"/>
      <c r="N1" s="11"/>
      <c r="O1" s="11"/>
      <c r="P1" s="11"/>
      <c r="Q1" s="393" t="s">
        <v>2</v>
      </c>
      <c r="R1" s="393"/>
      <c r="S1" s="393"/>
      <c r="T1" s="393"/>
      <c r="U1" s="393"/>
      <c r="V1" s="393"/>
      <c r="W1" s="393"/>
      <c r="X1" s="393"/>
      <c r="Y1" s="393"/>
      <c r="Z1" s="393"/>
      <c r="AA1" s="393"/>
      <c r="AB1" s="393"/>
      <c r="AC1" s="393"/>
    </row>
    <row r="2" spans="1:37" ht="67.5" customHeight="1">
      <c r="A2" s="400" t="s">
        <v>3</v>
      </c>
      <c r="B2" s="266" t="s">
        <v>4</v>
      </c>
      <c r="C2" s="418" t="s">
        <v>5</v>
      </c>
      <c r="D2" s="400" t="s">
        <v>6</v>
      </c>
      <c r="E2" s="402" t="s">
        <v>7</v>
      </c>
      <c r="F2" s="402" t="s">
        <v>8</v>
      </c>
      <c r="G2" s="402" t="s">
        <v>9</v>
      </c>
      <c r="H2" s="418" t="s">
        <v>10</v>
      </c>
      <c r="I2" s="418" t="s">
        <v>106</v>
      </c>
      <c r="J2" s="266" t="s">
        <v>107</v>
      </c>
      <c r="K2" s="402" t="s">
        <v>12</v>
      </c>
      <c r="L2" s="402"/>
      <c r="M2" s="402"/>
      <c r="N2" s="402"/>
      <c r="O2" s="402"/>
      <c r="P2" s="423"/>
      <c r="Q2" s="420" t="s">
        <v>13</v>
      </c>
      <c r="R2" s="421"/>
      <c r="S2" s="421"/>
      <c r="T2" s="421"/>
      <c r="U2" s="421"/>
      <c r="V2" s="422"/>
      <c r="X2" s="394" t="s">
        <v>14</v>
      </c>
      <c r="Y2" s="395"/>
      <c r="Z2" s="395"/>
      <c r="AA2" s="395"/>
      <c r="AB2" s="395"/>
      <c r="AC2" s="396"/>
    </row>
    <row r="3" spans="1:37" ht="20.25" customHeight="1">
      <c r="A3" s="400"/>
      <c r="B3" s="267"/>
      <c r="C3" s="404"/>
      <c r="D3" s="400"/>
      <c r="E3" s="402"/>
      <c r="F3" s="402"/>
      <c r="G3" s="402"/>
      <c r="H3" s="404"/>
      <c r="I3" s="404"/>
      <c r="J3" s="265"/>
      <c r="K3" s="260" t="s">
        <v>15</v>
      </c>
      <c r="L3" s="260" t="s">
        <v>16</v>
      </c>
      <c r="M3" s="260" t="s">
        <v>17</v>
      </c>
      <c r="N3" s="260" t="s">
        <v>18</v>
      </c>
      <c r="O3" s="260" t="s">
        <v>19</v>
      </c>
      <c r="P3" s="261" t="s">
        <v>20</v>
      </c>
      <c r="Q3" s="121" t="s">
        <v>15</v>
      </c>
      <c r="R3" s="260" t="s">
        <v>16</v>
      </c>
      <c r="S3" s="260" t="s">
        <v>17</v>
      </c>
      <c r="T3" s="260" t="s">
        <v>18</v>
      </c>
      <c r="U3" s="260" t="s">
        <v>19</v>
      </c>
      <c r="V3" s="122" t="s">
        <v>20</v>
      </c>
      <c r="X3" s="121" t="s">
        <v>15</v>
      </c>
      <c r="Y3" s="260" t="s">
        <v>16</v>
      </c>
      <c r="Z3" s="260" t="s">
        <v>17</v>
      </c>
      <c r="AA3" s="260" t="s">
        <v>18</v>
      </c>
      <c r="AB3" s="260" t="s">
        <v>19</v>
      </c>
      <c r="AC3" s="122" t="s">
        <v>20</v>
      </c>
      <c r="AE3" s="212">
        <v>1</v>
      </c>
      <c r="AF3" s="212">
        <v>2</v>
      </c>
      <c r="AG3" s="212">
        <v>3</v>
      </c>
      <c r="AH3" s="212">
        <v>5</v>
      </c>
      <c r="AI3" s="212">
        <v>6</v>
      </c>
      <c r="AJ3" s="212">
        <v>7</v>
      </c>
      <c r="AK3" s="212">
        <v>8</v>
      </c>
    </row>
    <row r="4" spans="1:37" ht="26.25" customHeight="1">
      <c r="A4" s="259" t="s">
        <v>108</v>
      </c>
      <c r="B4" s="259"/>
      <c r="C4" s="259"/>
      <c r="D4" s="54" t="s">
        <v>109</v>
      </c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75"/>
      <c r="Q4" s="123"/>
      <c r="R4" s="54"/>
      <c r="S4" s="54"/>
      <c r="T4" s="54"/>
      <c r="U4" s="54"/>
      <c r="V4" s="124"/>
      <c r="X4" s="123"/>
      <c r="Y4" s="54"/>
      <c r="Z4" s="54"/>
      <c r="AA4" s="54"/>
      <c r="AB4" s="54"/>
      <c r="AC4" s="124"/>
      <c r="AE4" s="212"/>
      <c r="AF4" s="212"/>
      <c r="AG4" s="212"/>
      <c r="AH4" s="212"/>
      <c r="AI4" s="212"/>
      <c r="AJ4" s="212"/>
      <c r="AK4" s="212"/>
    </row>
    <row r="5" spans="1:37" ht="34.5" customHeight="1">
      <c r="A5" s="173" t="s">
        <v>110</v>
      </c>
      <c r="B5" s="269"/>
      <c r="C5" s="424" t="s">
        <v>489</v>
      </c>
      <c r="D5" s="364" t="s">
        <v>111</v>
      </c>
      <c r="E5" s="51" t="s">
        <v>112</v>
      </c>
      <c r="F5" s="51" t="s">
        <v>475</v>
      </c>
      <c r="G5" s="102" t="s">
        <v>46</v>
      </c>
      <c r="H5" s="102">
        <v>8</v>
      </c>
      <c r="I5" s="186">
        <f t="shared" ref="I5:I11" si="0">SUM(Q5:V5)</f>
        <v>0</v>
      </c>
      <c r="J5" s="186"/>
      <c r="K5" s="52"/>
      <c r="L5" s="53"/>
      <c r="M5" s="52"/>
      <c r="N5" s="52"/>
      <c r="O5" s="52"/>
      <c r="P5" s="120" t="s">
        <v>113</v>
      </c>
      <c r="Q5" s="125">
        <v>0</v>
      </c>
      <c r="R5" s="108">
        <v>0</v>
      </c>
      <c r="S5" s="107">
        <v>0</v>
      </c>
      <c r="T5" s="107">
        <v>0</v>
      </c>
      <c r="U5" s="107">
        <v>0</v>
      </c>
      <c r="V5" s="126">
        <v>0</v>
      </c>
      <c r="X5" s="125">
        <v>0</v>
      </c>
      <c r="Y5" s="108">
        <v>0</v>
      </c>
      <c r="Z5" s="107">
        <v>0</v>
      </c>
      <c r="AA5" s="107">
        <v>0</v>
      </c>
      <c r="AB5" s="107">
        <v>0</v>
      </c>
      <c r="AC5" s="126">
        <v>0</v>
      </c>
      <c r="AE5" s="213">
        <f t="shared" ref="AE5:AE6" si="1">IF($H5=AE$3,$I5,0)</f>
        <v>0</v>
      </c>
      <c r="AF5" s="213">
        <f t="shared" ref="AF5:AK11" si="2">IF($H5=AF$3,$I5,0)</f>
        <v>0</v>
      </c>
      <c r="AG5" s="213">
        <f t="shared" si="2"/>
        <v>0</v>
      </c>
      <c r="AH5" s="213">
        <f t="shared" si="2"/>
        <v>0</v>
      </c>
      <c r="AI5" s="213">
        <f t="shared" si="2"/>
        <v>0</v>
      </c>
      <c r="AJ5" s="213">
        <f t="shared" si="2"/>
        <v>0</v>
      </c>
      <c r="AK5" s="213">
        <f t="shared" si="2"/>
        <v>0</v>
      </c>
    </row>
    <row r="6" spans="1:37" ht="34.5" customHeight="1">
      <c r="A6" s="173" t="s">
        <v>110</v>
      </c>
      <c r="B6" s="269"/>
      <c r="C6" s="424"/>
      <c r="D6" s="364" t="s">
        <v>115</v>
      </c>
      <c r="E6" s="51" t="s">
        <v>112</v>
      </c>
      <c r="F6" s="51" t="s">
        <v>116</v>
      </c>
      <c r="G6" s="102" t="s">
        <v>117</v>
      </c>
      <c r="H6" s="102">
        <v>8</v>
      </c>
      <c r="I6" s="186">
        <f t="shared" si="0"/>
        <v>0</v>
      </c>
      <c r="J6" s="186"/>
      <c r="K6" s="52"/>
      <c r="L6" s="53"/>
      <c r="M6" s="52"/>
      <c r="N6" s="52"/>
      <c r="O6" s="52"/>
      <c r="P6" s="120"/>
      <c r="Q6" s="125">
        <v>0</v>
      </c>
      <c r="R6" s="108">
        <v>0</v>
      </c>
      <c r="S6" s="107">
        <v>0</v>
      </c>
      <c r="T6" s="107">
        <v>0</v>
      </c>
      <c r="U6" s="107">
        <v>0</v>
      </c>
      <c r="V6" s="126">
        <v>0</v>
      </c>
      <c r="X6" s="125">
        <v>0</v>
      </c>
      <c r="Y6" s="108">
        <v>0</v>
      </c>
      <c r="Z6" s="107">
        <v>0</v>
      </c>
      <c r="AA6" s="107">
        <v>0</v>
      </c>
      <c r="AB6" s="107">
        <v>0</v>
      </c>
      <c r="AC6" s="126">
        <v>0</v>
      </c>
      <c r="AE6" s="213">
        <f t="shared" si="1"/>
        <v>0</v>
      </c>
      <c r="AF6" s="213">
        <f t="shared" si="2"/>
        <v>0</v>
      </c>
      <c r="AG6" s="213">
        <f t="shared" si="2"/>
        <v>0</v>
      </c>
      <c r="AH6" s="213">
        <f t="shared" si="2"/>
        <v>0</v>
      </c>
      <c r="AI6" s="213">
        <f t="shared" si="2"/>
        <v>0</v>
      </c>
      <c r="AJ6" s="213">
        <f t="shared" si="2"/>
        <v>0</v>
      </c>
      <c r="AK6" s="213">
        <f t="shared" si="2"/>
        <v>0</v>
      </c>
    </row>
    <row r="7" spans="1:37" ht="22.2" customHeight="1">
      <c r="A7" s="259" t="s">
        <v>118</v>
      </c>
      <c r="B7" s="259"/>
      <c r="C7" s="259"/>
      <c r="D7" s="54" t="s">
        <v>119</v>
      </c>
      <c r="E7" s="55"/>
      <c r="F7" s="54" t="s">
        <v>500</v>
      </c>
      <c r="G7" s="101"/>
      <c r="H7" s="101"/>
      <c r="I7" s="101"/>
      <c r="J7" s="110"/>
      <c r="K7" s="260"/>
      <c r="L7" s="260"/>
      <c r="M7" s="260"/>
      <c r="N7" s="260"/>
      <c r="O7" s="260"/>
      <c r="P7" s="261"/>
      <c r="Q7" s="127"/>
      <c r="R7" s="109"/>
      <c r="S7" s="109"/>
      <c r="T7" s="109"/>
      <c r="U7" s="109"/>
      <c r="V7" s="128"/>
      <c r="X7" s="127"/>
      <c r="Y7" s="109"/>
      <c r="Z7" s="109"/>
      <c r="AA7" s="109"/>
      <c r="AB7" s="109"/>
      <c r="AC7" s="128"/>
      <c r="AE7" s="213">
        <f t="shared" ref="AE7:AE11" si="3">IF($H7=AE$3,$I7,0)</f>
        <v>0</v>
      </c>
      <c r="AF7" s="213">
        <f t="shared" si="2"/>
        <v>0</v>
      </c>
      <c r="AG7" s="213">
        <f t="shared" si="2"/>
        <v>0</v>
      </c>
      <c r="AH7" s="213">
        <f t="shared" si="2"/>
        <v>0</v>
      </c>
      <c r="AI7" s="213">
        <f t="shared" si="2"/>
        <v>0</v>
      </c>
      <c r="AJ7" s="213">
        <f t="shared" si="2"/>
        <v>0</v>
      </c>
      <c r="AK7" s="213">
        <f t="shared" si="2"/>
        <v>0</v>
      </c>
    </row>
    <row r="8" spans="1:37" ht="22.5" customHeight="1">
      <c r="A8" s="259" t="s">
        <v>121</v>
      </c>
      <c r="B8" s="259"/>
      <c r="C8" s="259"/>
      <c r="D8" s="54" t="s">
        <v>122</v>
      </c>
      <c r="E8" s="57"/>
      <c r="F8" s="76" t="s">
        <v>500</v>
      </c>
      <c r="G8" s="104"/>
      <c r="H8" s="104"/>
      <c r="I8" s="104"/>
      <c r="J8" s="110"/>
      <c r="K8" s="260"/>
      <c r="L8" s="260"/>
      <c r="M8" s="260"/>
      <c r="N8" s="260"/>
      <c r="O8" s="260"/>
      <c r="P8" s="261"/>
      <c r="Q8" s="129"/>
      <c r="R8" s="109"/>
      <c r="S8" s="109"/>
      <c r="T8" s="109"/>
      <c r="U8" s="109"/>
      <c r="V8" s="128"/>
      <c r="X8" s="129"/>
      <c r="Y8" s="109"/>
      <c r="Z8" s="109"/>
      <c r="AA8" s="109"/>
      <c r="AB8" s="109"/>
      <c r="AC8" s="128"/>
      <c r="AE8" s="213">
        <f t="shared" si="3"/>
        <v>0</v>
      </c>
      <c r="AF8" s="213">
        <f t="shared" si="2"/>
        <v>0</v>
      </c>
      <c r="AG8" s="213">
        <f t="shared" si="2"/>
        <v>0</v>
      </c>
      <c r="AH8" s="213">
        <f t="shared" si="2"/>
        <v>0</v>
      </c>
      <c r="AI8" s="213">
        <f t="shared" si="2"/>
        <v>0</v>
      </c>
      <c r="AJ8" s="213">
        <f t="shared" si="2"/>
        <v>0</v>
      </c>
      <c r="AK8" s="213">
        <f t="shared" si="2"/>
        <v>0</v>
      </c>
    </row>
    <row r="9" spans="1:37" ht="22.5" customHeight="1">
      <c r="A9" s="259" t="s">
        <v>123</v>
      </c>
      <c r="B9" s="245"/>
      <c r="C9" s="245"/>
      <c r="D9" s="75" t="s">
        <v>124</v>
      </c>
      <c r="E9" s="76"/>
      <c r="F9" s="76"/>
      <c r="G9" s="105"/>
      <c r="H9" s="105"/>
      <c r="I9" s="105"/>
      <c r="J9" s="110"/>
      <c r="K9" s="260"/>
      <c r="L9" s="260"/>
      <c r="M9" s="260"/>
      <c r="N9" s="260"/>
      <c r="O9" s="260"/>
      <c r="P9" s="261"/>
      <c r="Q9" s="130"/>
      <c r="R9" s="100"/>
      <c r="S9" s="100"/>
      <c r="T9" s="100"/>
      <c r="U9" s="100"/>
      <c r="V9" s="131"/>
      <c r="X9" s="130"/>
      <c r="Y9" s="100"/>
      <c r="Z9" s="100"/>
      <c r="AA9" s="100"/>
      <c r="AB9" s="100"/>
      <c r="AC9" s="131"/>
      <c r="AE9" s="213">
        <f t="shared" si="3"/>
        <v>0</v>
      </c>
      <c r="AF9" s="213">
        <f t="shared" si="2"/>
        <v>0</v>
      </c>
      <c r="AG9" s="213">
        <f t="shared" si="2"/>
        <v>0</v>
      </c>
      <c r="AH9" s="213">
        <f t="shared" si="2"/>
        <v>0</v>
      </c>
      <c r="AI9" s="213">
        <f t="shared" si="2"/>
        <v>0</v>
      </c>
      <c r="AJ9" s="213">
        <f t="shared" si="2"/>
        <v>0</v>
      </c>
      <c r="AK9" s="213">
        <f t="shared" si="2"/>
        <v>0</v>
      </c>
    </row>
    <row r="10" spans="1:37" ht="193.5" customHeight="1">
      <c r="A10" s="45" t="s">
        <v>123</v>
      </c>
      <c r="B10" s="45" t="s">
        <v>125</v>
      </c>
      <c r="C10" s="419" t="s">
        <v>126</v>
      </c>
      <c r="D10" s="35" t="s">
        <v>127</v>
      </c>
      <c r="E10" s="34" t="s">
        <v>112</v>
      </c>
      <c r="F10" s="35" t="s">
        <v>476</v>
      </c>
      <c r="G10" s="60" t="s">
        <v>29</v>
      </c>
      <c r="H10" s="60">
        <v>3</v>
      </c>
      <c r="I10" s="186">
        <f t="shared" si="0"/>
        <v>1922000</v>
      </c>
      <c r="J10" s="272"/>
      <c r="K10" s="35" t="s">
        <v>128</v>
      </c>
      <c r="L10" s="319" t="s">
        <v>129</v>
      </c>
      <c r="M10" s="59"/>
      <c r="N10" s="59" t="s">
        <v>130</v>
      </c>
      <c r="O10" s="59"/>
      <c r="P10" s="35" t="s">
        <v>131</v>
      </c>
      <c r="Q10" s="132">
        <v>1200000</v>
      </c>
      <c r="R10" s="106">
        <v>272000</v>
      </c>
      <c r="S10" s="106">
        <v>0</v>
      </c>
      <c r="T10" s="106">
        <v>100000</v>
      </c>
      <c r="U10" s="106">
        <v>0</v>
      </c>
      <c r="V10" s="133">
        <v>350000</v>
      </c>
      <c r="X10" s="132">
        <v>0</v>
      </c>
      <c r="Y10" s="106">
        <v>0</v>
      </c>
      <c r="Z10" s="106">
        <v>0</v>
      </c>
      <c r="AA10" s="106">
        <v>0</v>
      </c>
      <c r="AB10" s="106">
        <v>0</v>
      </c>
      <c r="AC10" s="133">
        <v>0</v>
      </c>
      <c r="AE10" s="213">
        <f t="shared" si="3"/>
        <v>0</v>
      </c>
      <c r="AF10" s="213">
        <f t="shared" si="2"/>
        <v>0</v>
      </c>
      <c r="AG10" s="213">
        <f t="shared" si="2"/>
        <v>1922000</v>
      </c>
      <c r="AH10" s="213">
        <f t="shared" si="2"/>
        <v>0</v>
      </c>
      <c r="AI10" s="213">
        <f t="shared" si="2"/>
        <v>0</v>
      </c>
      <c r="AJ10" s="213">
        <f t="shared" si="2"/>
        <v>0</v>
      </c>
      <c r="AK10" s="213">
        <f t="shared" si="2"/>
        <v>0</v>
      </c>
    </row>
    <row r="11" spans="1:37" ht="53.25" customHeight="1">
      <c r="A11" s="45" t="s">
        <v>123</v>
      </c>
      <c r="B11" s="45"/>
      <c r="C11" s="407"/>
      <c r="D11" s="365" t="s">
        <v>132</v>
      </c>
      <c r="E11" s="34" t="s">
        <v>112</v>
      </c>
      <c r="F11" s="35" t="s">
        <v>133</v>
      </c>
      <c r="G11" s="59" t="s">
        <v>46</v>
      </c>
      <c r="H11" s="59">
        <v>3</v>
      </c>
      <c r="I11" s="186">
        <f t="shared" si="0"/>
        <v>0</v>
      </c>
      <c r="J11" s="272"/>
      <c r="K11" s="48"/>
      <c r="L11" s="50"/>
      <c r="M11" s="48"/>
      <c r="N11" s="48"/>
      <c r="O11" s="48"/>
      <c r="P11" s="21"/>
      <c r="Q11" s="134">
        <v>0</v>
      </c>
      <c r="R11" s="135">
        <v>0</v>
      </c>
      <c r="S11" s="136">
        <v>0</v>
      </c>
      <c r="T11" s="136">
        <v>0</v>
      </c>
      <c r="U11" s="136">
        <v>0</v>
      </c>
      <c r="V11" s="137">
        <v>0</v>
      </c>
      <c r="X11" s="134">
        <v>0</v>
      </c>
      <c r="Y11" s="135">
        <v>0</v>
      </c>
      <c r="Z11" s="136">
        <v>0</v>
      </c>
      <c r="AA11" s="136">
        <v>0</v>
      </c>
      <c r="AB11" s="136">
        <v>0</v>
      </c>
      <c r="AC11" s="137">
        <v>0</v>
      </c>
      <c r="AE11" s="213">
        <f t="shared" si="3"/>
        <v>0</v>
      </c>
      <c r="AF11" s="213">
        <f t="shared" si="2"/>
        <v>0</v>
      </c>
      <c r="AG11" s="213">
        <f t="shared" si="2"/>
        <v>0</v>
      </c>
      <c r="AH11" s="213">
        <f t="shared" si="2"/>
        <v>0</v>
      </c>
      <c r="AI11" s="213">
        <f t="shared" si="2"/>
        <v>0</v>
      </c>
      <c r="AJ11" s="213">
        <f t="shared" si="2"/>
        <v>0</v>
      </c>
      <c r="AK11" s="213">
        <f t="shared" si="2"/>
        <v>0</v>
      </c>
    </row>
    <row r="12" spans="1:37" ht="22.5" customHeight="1" thickBot="1">
      <c r="A12" s="259"/>
      <c r="B12" s="245"/>
      <c r="C12" s="245"/>
      <c r="D12" s="75"/>
      <c r="E12" s="76"/>
      <c r="F12" s="76"/>
      <c r="G12" s="77" t="s">
        <v>134</v>
      </c>
      <c r="H12" s="77"/>
      <c r="I12" s="77"/>
      <c r="J12" s="77"/>
      <c r="K12" s="260"/>
      <c r="L12" s="260"/>
      <c r="M12" s="260"/>
      <c r="N12" s="260"/>
      <c r="O12" s="260"/>
      <c r="P12" s="261"/>
      <c r="Q12" s="218">
        <f t="shared" ref="Q12:V12" si="4">SUM(Q5:Q11)</f>
        <v>1200000</v>
      </c>
      <c r="R12" s="218">
        <f t="shared" si="4"/>
        <v>272000</v>
      </c>
      <c r="S12" s="218">
        <f t="shared" si="4"/>
        <v>0</v>
      </c>
      <c r="T12" s="218">
        <f t="shared" si="4"/>
        <v>100000</v>
      </c>
      <c r="U12" s="218">
        <f t="shared" si="4"/>
        <v>0</v>
      </c>
      <c r="V12" s="218">
        <f t="shared" si="4"/>
        <v>350000</v>
      </c>
      <c r="X12" s="218">
        <f t="shared" ref="X12:AC12" si="5">SUM(X5:X11)</f>
        <v>0</v>
      </c>
      <c r="Y12" s="218">
        <f t="shared" si="5"/>
        <v>0</v>
      </c>
      <c r="Z12" s="218">
        <f t="shared" si="5"/>
        <v>0</v>
      </c>
      <c r="AA12" s="218">
        <f t="shared" si="5"/>
        <v>0</v>
      </c>
      <c r="AB12" s="218">
        <f t="shared" si="5"/>
        <v>0</v>
      </c>
      <c r="AC12" s="218">
        <f t="shared" si="5"/>
        <v>0</v>
      </c>
      <c r="AE12" s="223">
        <f>SUM(AE4:AE11)</f>
        <v>0</v>
      </c>
      <c r="AF12" s="223">
        <f t="shared" ref="AF12:AK12" si="6">SUM(AF4:AF11)</f>
        <v>0</v>
      </c>
      <c r="AG12" s="223">
        <f t="shared" si="6"/>
        <v>1922000</v>
      </c>
      <c r="AH12" s="223">
        <f t="shared" si="6"/>
        <v>0</v>
      </c>
      <c r="AI12" s="223">
        <f t="shared" si="6"/>
        <v>0</v>
      </c>
      <c r="AJ12" s="223">
        <f t="shared" si="6"/>
        <v>0</v>
      </c>
      <c r="AK12" s="223">
        <f t="shared" si="6"/>
        <v>0</v>
      </c>
    </row>
    <row r="13" spans="1:37">
      <c r="L13"/>
      <c r="M13"/>
      <c r="N13"/>
      <c r="R13"/>
      <c r="S13"/>
      <c r="T13"/>
      <c r="AE13" s="5"/>
      <c r="AF13" s="5"/>
      <c r="AG13" s="5"/>
      <c r="AH13" s="5"/>
      <c r="AI13" s="5"/>
      <c r="AJ13" s="5"/>
      <c r="AK13" s="5"/>
    </row>
    <row r="14" spans="1:37">
      <c r="A14" s="39"/>
      <c r="B14" s="39"/>
      <c r="C14" s="39"/>
      <c r="D14" s="12"/>
      <c r="E14" s="12"/>
      <c r="F14" s="12"/>
      <c r="G14" s="12"/>
      <c r="H14" s="12"/>
      <c r="I14" s="12"/>
      <c r="J14" s="12"/>
      <c r="K14" s="8"/>
      <c r="L14" s="8"/>
      <c r="M14"/>
      <c r="N14"/>
      <c r="R14" s="8"/>
      <c r="S14"/>
      <c r="T14"/>
      <c r="AE14" s="5"/>
      <c r="AF14" s="5"/>
      <c r="AG14" s="5"/>
      <c r="AH14" s="5"/>
      <c r="AI14" s="5"/>
      <c r="AJ14" s="5"/>
      <c r="AK14" s="5"/>
    </row>
    <row r="15" spans="1:37" ht="25.5" customHeight="1">
      <c r="D15" s="90" t="s">
        <v>92</v>
      </c>
      <c r="E15" s="294" t="s">
        <v>93</v>
      </c>
      <c r="K15" s="8"/>
      <c r="L15" s="8"/>
      <c r="M15"/>
      <c r="N15"/>
      <c r="R15" s="8"/>
      <c r="S15"/>
      <c r="T15"/>
      <c r="AE15" s="5"/>
      <c r="AF15" s="5"/>
      <c r="AG15" s="5"/>
      <c r="AH15" s="5"/>
      <c r="AI15" s="5"/>
      <c r="AJ15" s="5"/>
      <c r="AK15" s="5"/>
    </row>
    <row r="16" spans="1:37">
      <c r="A16" s="15"/>
      <c r="B16" s="15"/>
      <c r="C16" s="15"/>
      <c r="D16" s="91" t="s">
        <v>94</v>
      </c>
      <c r="E16" s="296">
        <f>AE12</f>
        <v>0</v>
      </c>
      <c r="F16" s="14"/>
      <c r="G16" s="14"/>
      <c r="H16" s="14"/>
      <c r="I16" s="14"/>
      <c r="J16" s="14"/>
      <c r="K16" s="8"/>
      <c r="L16" s="8"/>
      <c r="M16"/>
      <c r="N16"/>
      <c r="R16" s="8"/>
      <c r="S16"/>
      <c r="T16"/>
      <c r="AE16" s="5"/>
      <c r="AF16" s="5"/>
      <c r="AG16" s="5"/>
      <c r="AH16" s="5"/>
      <c r="AI16" s="5"/>
      <c r="AJ16" s="5"/>
      <c r="AK16" s="5"/>
    </row>
    <row r="17" spans="1:37">
      <c r="A17" s="39"/>
      <c r="B17" s="39"/>
      <c r="C17" s="39"/>
      <c r="D17" s="91" t="s">
        <v>95</v>
      </c>
      <c r="E17" s="296">
        <f>AF12</f>
        <v>0</v>
      </c>
      <c r="F17" s="12"/>
      <c r="G17" s="12"/>
      <c r="H17" s="12"/>
      <c r="I17" s="12"/>
      <c r="J17" s="12"/>
      <c r="K17" s="8"/>
      <c r="L17" s="8"/>
      <c r="M17"/>
      <c r="N17"/>
      <c r="R17" s="8"/>
      <c r="S17"/>
      <c r="T17"/>
      <c r="AE17" s="5"/>
      <c r="AF17" s="5"/>
      <c r="AG17" s="5"/>
      <c r="AH17" s="5"/>
      <c r="AI17" s="5"/>
      <c r="AJ17" s="5"/>
      <c r="AK17" s="5"/>
    </row>
    <row r="18" spans="1:37">
      <c r="A18" s="39"/>
      <c r="B18" s="39"/>
      <c r="C18" s="39"/>
      <c r="D18" s="91" t="s">
        <v>96</v>
      </c>
      <c r="E18" s="296">
        <f>AG12</f>
        <v>1922000</v>
      </c>
      <c r="F18" s="12"/>
      <c r="G18" s="12"/>
      <c r="H18" s="12"/>
      <c r="I18" s="12"/>
      <c r="J18" s="12"/>
      <c r="K18" s="8"/>
      <c r="L18" s="8"/>
      <c r="M18"/>
      <c r="N18"/>
      <c r="R18" s="8"/>
      <c r="S18"/>
      <c r="T18"/>
      <c r="AE18" s="5"/>
      <c r="AF18" s="5"/>
      <c r="AG18" s="5"/>
      <c r="AH18" s="5"/>
      <c r="AI18" s="5"/>
      <c r="AJ18" s="5"/>
      <c r="AK18" s="5"/>
    </row>
    <row r="19" spans="1:37">
      <c r="A19" s="17"/>
      <c r="B19" s="17"/>
      <c r="C19" s="17"/>
      <c r="D19" s="91" t="s">
        <v>97</v>
      </c>
      <c r="E19" s="296">
        <f>AH12</f>
        <v>0</v>
      </c>
      <c r="F19" s="16"/>
      <c r="G19" s="16"/>
      <c r="H19" s="16"/>
      <c r="I19" s="16"/>
      <c r="J19" s="16"/>
      <c r="K19" s="8"/>
      <c r="L19" s="8"/>
      <c r="M19"/>
      <c r="N19"/>
      <c r="R19" s="8"/>
      <c r="S19"/>
      <c r="T19"/>
      <c r="AE19" s="5"/>
      <c r="AF19" s="5"/>
      <c r="AG19" s="5"/>
      <c r="AH19" s="5"/>
      <c r="AI19" s="5"/>
      <c r="AJ19" s="5"/>
      <c r="AK19" s="5"/>
    </row>
    <row r="20" spans="1:37">
      <c r="A20" s="17"/>
      <c r="B20" s="17"/>
      <c r="C20" s="17"/>
      <c r="D20" s="91" t="s">
        <v>98</v>
      </c>
      <c r="E20" s="296">
        <f>AI12</f>
        <v>0</v>
      </c>
      <c r="F20" s="16"/>
      <c r="G20" s="16"/>
      <c r="H20" s="16"/>
      <c r="I20" s="16"/>
      <c r="J20" s="16"/>
      <c r="K20" s="8"/>
      <c r="L20" s="8"/>
      <c r="M20"/>
      <c r="N20"/>
      <c r="R20" s="8"/>
      <c r="S20"/>
      <c r="T20"/>
      <c r="AE20" s="5"/>
      <c r="AF20" s="5"/>
      <c r="AG20" s="5"/>
      <c r="AH20" s="5"/>
      <c r="AI20" s="5"/>
      <c r="AJ20" s="5"/>
      <c r="AK20" s="5"/>
    </row>
    <row r="21" spans="1:37">
      <c r="D21" s="91" t="s">
        <v>99</v>
      </c>
      <c r="E21" s="296">
        <f>AJ12</f>
        <v>0</v>
      </c>
      <c r="K21" s="8"/>
      <c r="L21" s="8"/>
      <c r="M21"/>
      <c r="N21"/>
      <c r="R21" s="8"/>
      <c r="S21"/>
      <c r="T21"/>
      <c r="AE21" s="5"/>
      <c r="AF21" s="5"/>
      <c r="AG21" s="5"/>
      <c r="AH21" s="5"/>
      <c r="AI21" s="5"/>
      <c r="AJ21" s="5"/>
      <c r="AK21" s="5"/>
    </row>
    <row r="22" spans="1:37">
      <c r="D22" s="91" t="s">
        <v>100</v>
      </c>
      <c r="E22" s="296">
        <f>AK12</f>
        <v>0</v>
      </c>
      <c r="K22" s="8"/>
      <c r="L22" s="8"/>
      <c r="M22"/>
      <c r="N22"/>
      <c r="R22" s="8"/>
      <c r="S22"/>
      <c r="T22"/>
      <c r="AE22" s="5"/>
      <c r="AF22" s="5"/>
      <c r="AG22" s="5"/>
      <c r="AH22" s="5"/>
      <c r="AI22" s="5"/>
      <c r="AJ22" s="5"/>
      <c r="AK22" s="5"/>
    </row>
    <row r="23" spans="1:37">
      <c r="A23" s="19"/>
      <c r="B23" s="19"/>
      <c r="C23" s="19"/>
      <c r="D23" s="91"/>
      <c r="E23" s="297"/>
      <c r="F23" s="18"/>
      <c r="G23" s="18"/>
      <c r="H23" s="18"/>
      <c r="I23" s="18"/>
      <c r="J23" s="18"/>
      <c r="K23" s="8"/>
      <c r="L23" s="8"/>
      <c r="M23"/>
      <c r="N23"/>
      <c r="R23" s="8"/>
      <c r="S23"/>
      <c r="T23"/>
      <c r="AE23" s="5"/>
      <c r="AF23" s="5"/>
      <c r="AG23" s="5"/>
      <c r="AH23" s="5"/>
      <c r="AI23" s="5"/>
      <c r="AJ23" s="5"/>
      <c r="AK23" s="5"/>
    </row>
    <row r="24" spans="1:37">
      <c r="D24" s="91" t="s">
        <v>135</v>
      </c>
      <c r="E24" s="298">
        <f>SUM(E16:E22)</f>
        <v>1922000</v>
      </c>
      <c r="K24" s="8"/>
      <c r="L24" s="8"/>
      <c r="M24"/>
      <c r="N24"/>
      <c r="R24" s="8"/>
      <c r="S24"/>
      <c r="T24"/>
      <c r="AE24" s="5"/>
      <c r="AF24" s="5"/>
      <c r="AG24" s="5"/>
      <c r="AH24" s="5"/>
      <c r="AI24" s="5"/>
      <c r="AJ24" s="5"/>
      <c r="AK24" s="5"/>
    </row>
    <row r="25" spans="1:37">
      <c r="D25" s="92"/>
      <c r="E25" s="299"/>
      <c r="K25" s="8"/>
      <c r="L25" s="8"/>
      <c r="M25"/>
      <c r="N25"/>
      <c r="R25" s="8"/>
      <c r="S25"/>
      <c r="T25"/>
      <c r="AE25" s="5"/>
      <c r="AF25" s="5"/>
      <c r="AG25" s="5"/>
      <c r="AH25" s="5"/>
      <c r="AI25" s="5"/>
      <c r="AJ25" s="5"/>
      <c r="AK25" s="5"/>
    </row>
    <row r="26" spans="1:37">
      <c r="D26" s="91" t="s">
        <v>102</v>
      </c>
      <c r="E26" s="226"/>
      <c r="K26" s="8"/>
      <c r="L26" s="8"/>
      <c r="M26"/>
      <c r="N26"/>
      <c r="R26" s="8"/>
      <c r="S26"/>
      <c r="T26"/>
      <c r="AE26" s="5"/>
      <c r="AF26" s="5"/>
      <c r="AG26" s="5"/>
      <c r="AH26" s="5"/>
      <c r="AI26" s="5"/>
      <c r="AJ26" s="5"/>
      <c r="AK26" s="5"/>
    </row>
    <row r="27" spans="1:37">
      <c r="D27" s="91" t="s">
        <v>103</v>
      </c>
      <c r="E27" s="296">
        <f>SUM(X12:AC12)</f>
        <v>0</v>
      </c>
      <c r="AE27" s="5"/>
      <c r="AF27" s="5"/>
      <c r="AG27" s="5"/>
      <c r="AH27" s="5"/>
      <c r="AI27" s="5"/>
      <c r="AJ27" s="5"/>
      <c r="AK27" s="5"/>
    </row>
    <row r="28" spans="1:37">
      <c r="D28" s="89"/>
      <c r="E28" s="225">
        <v>17963807</v>
      </c>
      <c r="AE28" s="5"/>
      <c r="AF28" s="5"/>
      <c r="AG28" s="5"/>
      <c r="AH28" s="5"/>
      <c r="AI28" s="5"/>
      <c r="AJ28" s="5"/>
      <c r="AK28" s="5"/>
    </row>
    <row r="29" spans="1:37">
      <c r="AE29" s="5"/>
      <c r="AF29" s="5"/>
      <c r="AG29" s="5"/>
      <c r="AH29" s="5"/>
      <c r="AI29" s="5"/>
      <c r="AJ29" s="5"/>
      <c r="AK29" s="5"/>
    </row>
    <row r="30" spans="1:37">
      <c r="AE30" s="5"/>
      <c r="AF30" s="5"/>
      <c r="AG30" s="5"/>
      <c r="AH30" s="5"/>
      <c r="AI30" s="5"/>
      <c r="AJ30" s="5"/>
      <c r="AK30" s="5"/>
    </row>
  </sheetData>
  <sheetProtection algorithmName="SHA-512" hashValue="V/AdClgqlS78z0MSaMhKKZ/xmosmOf5J0uGYTFPzzbNI3Z5z4EftTBilQxL8BA2jWc378d6oS1Frl5XH6h5tOA==" saltValue="yWhB6KcRVy0QRIpSaWFxRQ==" spinCount="100000" sheet="1" objects="1" scenarios="1"/>
  <autoFilter ref="A2:AL12" xr:uid="{00000000-0009-0000-0000-000001000000}">
    <filterColumn colId="10" showButton="0"/>
    <filterColumn colId="11" showButton="0"/>
    <filterColumn colId="12" showButton="0"/>
    <filterColumn colId="13" showButton="0"/>
    <filterColumn colId="14" showButton="0"/>
    <filterColumn colId="16" showButton="0"/>
    <filterColumn colId="17" showButton="0"/>
    <filterColumn colId="18" showButton="0"/>
    <filterColumn colId="19" showButton="0"/>
    <filterColumn colId="20" showButton="0"/>
  </autoFilter>
  <mergeCells count="14">
    <mergeCell ref="C10:C11"/>
    <mergeCell ref="Q2:V2"/>
    <mergeCell ref="K2:P2"/>
    <mergeCell ref="H2:H3"/>
    <mergeCell ref="I2:I3"/>
    <mergeCell ref="C5:C6"/>
    <mergeCell ref="Q1:AC1"/>
    <mergeCell ref="X2:AC2"/>
    <mergeCell ref="A2:A3"/>
    <mergeCell ref="D2:D3"/>
    <mergeCell ref="E2:E3"/>
    <mergeCell ref="F2:F3"/>
    <mergeCell ref="G2:G3"/>
    <mergeCell ref="C2:C3"/>
  </mergeCells>
  <phoneticPr fontId="58" type="noConversion"/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K30"/>
  <sheetViews>
    <sheetView zoomScale="75" zoomScaleNormal="60" workbookViewId="0">
      <pane ySplit="3" topLeftCell="A4" activePane="bottomLeft" state="frozen"/>
      <selection pane="bottomLeft"/>
    </sheetView>
  </sheetViews>
  <sheetFormatPr defaultColWidth="8.5" defaultRowHeight="15.6" outlineLevelCol="1"/>
  <cols>
    <col min="1" max="2" width="19" customWidth="1"/>
    <col min="3" max="3" width="27" customWidth="1"/>
    <col min="4" max="4" width="64" customWidth="1"/>
    <col min="5" max="5" width="18.5" customWidth="1"/>
    <col min="6" max="6" width="45" customWidth="1"/>
    <col min="7" max="9" width="12" customWidth="1"/>
    <col min="10" max="10" width="41" hidden="1" customWidth="1"/>
    <col min="11" max="11" width="38" style="7" hidden="1" customWidth="1"/>
    <col min="12" max="12" width="33" style="8" hidden="1" customWidth="1"/>
    <col min="13" max="13" width="39" style="8" hidden="1" customWidth="1"/>
    <col min="14" max="14" width="21" hidden="1" customWidth="1"/>
    <col min="15" max="16" width="10.5" hidden="1" customWidth="1"/>
    <col min="17" max="17" width="10.5" style="7" hidden="1" customWidth="1"/>
    <col min="18" max="19" width="10.5" style="8" hidden="1" customWidth="1"/>
    <col min="20" max="21" width="10.5" hidden="1" customWidth="1"/>
    <col min="22" max="22" width="8" hidden="1" customWidth="1"/>
    <col min="23" max="28" width="8.5" hidden="1" customWidth="1"/>
    <col min="29" max="29" width="20" hidden="1" customWidth="1"/>
    <col min="30" max="30" width="20" hidden="1" customWidth="1" outlineLevel="1"/>
    <col min="31" max="35" width="8.5" hidden="1" customWidth="1" outlineLevel="1"/>
    <col min="36" max="36" width="16.19921875" hidden="1" customWidth="1" outlineLevel="1"/>
    <col min="37" max="37" width="0" hidden="1" customWidth="1" collapsed="1"/>
    <col min="38" max="38" width="0" hidden="1" customWidth="1"/>
  </cols>
  <sheetData>
    <row r="1" spans="1:36" ht="74.25" customHeight="1" thickBot="1">
      <c r="A1" s="93" t="s">
        <v>136</v>
      </c>
      <c r="B1" s="93"/>
      <c r="C1" s="93"/>
      <c r="D1" s="93" t="s">
        <v>137</v>
      </c>
      <c r="K1" s="10"/>
      <c r="L1" s="11"/>
      <c r="M1" s="11"/>
      <c r="N1" s="11"/>
      <c r="O1" s="11"/>
      <c r="P1" s="393" t="s">
        <v>2</v>
      </c>
      <c r="Q1" s="393"/>
      <c r="R1" s="393"/>
      <c r="S1" s="393"/>
      <c r="T1" s="393"/>
      <c r="U1" s="393"/>
      <c r="V1" s="393"/>
      <c r="W1" s="393"/>
      <c r="X1" s="393"/>
      <c r="Y1" s="393"/>
      <c r="Z1" s="393"/>
      <c r="AA1" s="393"/>
      <c r="AB1" s="393"/>
    </row>
    <row r="2" spans="1:36" ht="58.5" customHeight="1">
      <c r="A2" s="400" t="s">
        <v>3</v>
      </c>
      <c r="B2" s="266" t="s">
        <v>4</v>
      </c>
      <c r="C2" s="418" t="s">
        <v>5</v>
      </c>
      <c r="D2" s="400" t="s">
        <v>6</v>
      </c>
      <c r="E2" s="402" t="s">
        <v>7</v>
      </c>
      <c r="F2" s="402" t="s">
        <v>8</v>
      </c>
      <c r="G2" s="402" t="s">
        <v>9</v>
      </c>
      <c r="H2" s="418" t="s">
        <v>10</v>
      </c>
      <c r="I2" s="418" t="s">
        <v>106</v>
      </c>
      <c r="J2" s="402" t="s">
        <v>12</v>
      </c>
      <c r="K2" s="402"/>
      <c r="L2" s="402"/>
      <c r="M2" s="402"/>
      <c r="N2" s="402"/>
      <c r="O2" s="402"/>
      <c r="P2" s="423" t="s">
        <v>13</v>
      </c>
      <c r="Q2" s="426"/>
      <c r="R2" s="426"/>
      <c r="S2" s="426"/>
      <c r="T2" s="426"/>
      <c r="U2" s="427"/>
      <c r="W2" s="394" t="s">
        <v>14</v>
      </c>
      <c r="X2" s="395"/>
      <c r="Y2" s="395"/>
      <c r="Z2" s="395"/>
      <c r="AA2" s="395"/>
      <c r="AB2" s="396"/>
    </row>
    <row r="3" spans="1:36" ht="27" customHeight="1">
      <c r="A3" s="400"/>
      <c r="B3" s="267"/>
      <c r="C3" s="404"/>
      <c r="D3" s="400"/>
      <c r="E3" s="402"/>
      <c r="F3" s="402"/>
      <c r="G3" s="402"/>
      <c r="H3" s="404"/>
      <c r="I3" s="404"/>
      <c r="J3" s="260" t="s">
        <v>15</v>
      </c>
      <c r="K3" s="260" t="s">
        <v>16</v>
      </c>
      <c r="L3" s="260" t="s">
        <v>17</v>
      </c>
      <c r="M3" s="260" t="s">
        <v>18</v>
      </c>
      <c r="N3" s="260" t="s">
        <v>19</v>
      </c>
      <c r="O3" s="260" t="s">
        <v>20</v>
      </c>
      <c r="P3" s="260" t="s">
        <v>15</v>
      </c>
      <c r="Q3" s="260" t="s">
        <v>16</v>
      </c>
      <c r="R3" s="260" t="s">
        <v>17</v>
      </c>
      <c r="S3" s="260" t="s">
        <v>18</v>
      </c>
      <c r="T3" s="260" t="s">
        <v>19</v>
      </c>
      <c r="U3" s="260" t="s">
        <v>20</v>
      </c>
      <c r="W3" s="260" t="s">
        <v>15</v>
      </c>
      <c r="X3" s="260" t="s">
        <v>16</v>
      </c>
      <c r="Y3" s="260" t="s">
        <v>17</v>
      </c>
      <c r="Z3" s="260" t="s">
        <v>18</v>
      </c>
      <c r="AA3" s="260" t="s">
        <v>19</v>
      </c>
      <c r="AB3" s="260" t="s">
        <v>20</v>
      </c>
      <c r="AD3" s="212">
        <v>1</v>
      </c>
      <c r="AE3" s="212">
        <v>2</v>
      </c>
      <c r="AF3" s="212">
        <v>3</v>
      </c>
      <c r="AG3" s="212">
        <v>5</v>
      </c>
      <c r="AH3" s="212">
        <v>6</v>
      </c>
      <c r="AI3" s="212">
        <v>7</v>
      </c>
      <c r="AJ3" s="212">
        <v>8</v>
      </c>
    </row>
    <row r="4" spans="1:36" ht="30.75" customHeight="1" thickBot="1">
      <c r="A4" s="20" t="s">
        <v>138</v>
      </c>
      <c r="B4" s="246"/>
      <c r="C4" s="246"/>
      <c r="D4" s="36" t="s">
        <v>139</v>
      </c>
      <c r="E4" s="37"/>
      <c r="F4" s="37"/>
      <c r="G4" s="37"/>
      <c r="H4" s="37"/>
      <c r="I4" s="78"/>
      <c r="J4" s="37"/>
      <c r="K4" s="37"/>
      <c r="L4" s="37"/>
      <c r="M4" s="37"/>
      <c r="N4" s="37"/>
      <c r="O4" s="37"/>
      <c r="P4" s="78"/>
      <c r="Q4" s="78"/>
      <c r="R4" s="78"/>
      <c r="S4" s="78"/>
      <c r="T4" s="78"/>
      <c r="U4" s="78"/>
      <c r="W4" s="78"/>
      <c r="X4" s="78"/>
      <c r="Y4" s="78"/>
      <c r="Z4" s="78"/>
      <c r="AA4" s="78"/>
      <c r="AB4" s="78"/>
      <c r="AD4" s="212"/>
      <c r="AE4" s="212"/>
      <c r="AF4" s="212"/>
      <c r="AG4" s="212"/>
      <c r="AH4" s="212"/>
      <c r="AI4" s="212"/>
      <c r="AJ4" s="212"/>
    </row>
    <row r="5" spans="1:36" ht="147" customHeight="1">
      <c r="A5" s="59" t="s">
        <v>138</v>
      </c>
      <c r="B5" s="60" t="s">
        <v>63</v>
      </c>
      <c r="C5" s="387" t="s">
        <v>140</v>
      </c>
      <c r="D5" s="35" t="s">
        <v>141</v>
      </c>
      <c r="E5" s="34" t="s">
        <v>49</v>
      </c>
      <c r="F5" s="343" t="s">
        <v>142</v>
      </c>
      <c r="G5" s="60" t="s">
        <v>29</v>
      </c>
      <c r="H5" s="60">
        <v>8</v>
      </c>
      <c r="I5" s="96">
        <f>SUM(P5:U5)</f>
        <v>250000</v>
      </c>
      <c r="J5" s="60"/>
      <c r="K5" s="60"/>
      <c r="L5" s="35" t="s">
        <v>143</v>
      </c>
      <c r="M5" s="319" t="s">
        <v>144</v>
      </c>
      <c r="N5" s="60"/>
      <c r="O5" s="60"/>
      <c r="P5" s="168">
        <v>0</v>
      </c>
      <c r="Q5" s="169">
        <v>0</v>
      </c>
      <c r="R5" s="169">
        <v>100000</v>
      </c>
      <c r="S5" s="169">
        <v>150000</v>
      </c>
      <c r="T5" s="169">
        <v>0</v>
      </c>
      <c r="U5" s="170">
        <v>0</v>
      </c>
      <c r="W5" s="168">
        <v>0</v>
      </c>
      <c r="X5" s="169">
        <v>0</v>
      </c>
      <c r="Y5" s="169">
        <v>0</v>
      </c>
      <c r="Z5" s="169">
        <v>0</v>
      </c>
      <c r="AA5" s="169">
        <v>0</v>
      </c>
      <c r="AB5" s="170">
        <v>0</v>
      </c>
      <c r="AD5" s="213">
        <f>IF($H5=AD$3,$I5,0)</f>
        <v>0</v>
      </c>
      <c r="AE5" s="213">
        <f t="shared" ref="AE5:AJ13" si="0">IF($H5=AE$3,$I5,0)</f>
        <v>0</v>
      </c>
      <c r="AF5" s="213">
        <f t="shared" si="0"/>
        <v>0</v>
      </c>
      <c r="AG5" s="213">
        <f t="shared" si="0"/>
        <v>0</v>
      </c>
      <c r="AH5" s="213">
        <f t="shared" si="0"/>
        <v>0</v>
      </c>
      <c r="AI5" s="213">
        <f t="shared" si="0"/>
        <v>0</v>
      </c>
      <c r="AJ5" s="213">
        <f t="shared" si="0"/>
        <v>250000</v>
      </c>
    </row>
    <row r="6" spans="1:36" ht="24" customHeight="1" thickBot="1">
      <c r="A6" s="20" t="s">
        <v>146</v>
      </c>
      <c r="B6" s="246"/>
      <c r="C6" s="246"/>
      <c r="D6" s="36" t="s">
        <v>147</v>
      </c>
      <c r="E6" s="37"/>
      <c r="F6" s="37"/>
      <c r="G6" s="38"/>
      <c r="H6" s="80"/>
      <c r="I6" s="98"/>
      <c r="J6" s="104"/>
      <c r="K6" s="101"/>
      <c r="L6" s="101"/>
      <c r="M6" s="101"/>
      <c r="N6" s="101"/>
      <c r="O6" s="166"/>
      <c r="P6" s="167"/>
      <c r="Q6" s="171"/>
      <c r="R6" s="171"/>
      <c r="S6" s="171"/>
      <c r="T6" s="171"/>
      <c r="U6" s="172"/>
      <c r="W6" s="167"/>
      <c r="X6" s="171"/>
      <c r="Y6" s="171"/>
      <c r="Z6" s="171"/>
      <c r="AA6" s="171"/>
      <c r="AB6" s="172"/>
      <c r="AD6" s="213">
        <f t="shared" ref="AD6:AD13" si="1">IF($H6=AD$3,$I6,0)</f>
        <v>0</v>
      </c>
      <c r="AE6" s="213">
        <f t="shared" si="0"/>
        <v>0</v>
      </c>
      <c r="AF6" s="213">
        <f t="shared" si="0"/>
        <v>0</v>
      </c>
      <c r="AG6" s="213">
        <f t="shared" si="0"/>
        <v>0</v>
      </c>
      <c r="AH6" s="213">
        <f t="shared" si="0"/>
        <v>0</v>
      </c>
      <c r="AI6" s="213">
        <f t="shared" si="0"/>
        <v>0</v>
      </c>
      <c r="AJ6" s="213">
        <f t="shared" si="0"/>
        <v>0</v>
      </c>
    </row>
    <row r="7" spans="1:36" ht="128.69999999999999" customHeight="1" thickBot="1">
      <c r="A7" s="45" t="s">
        <v>146</v>
      </c>
      <c r="B7" s="45" t="s">
        <v>63</v>
      </c>
      <c r="C7" s="405" t="s">
        <v>148</v>
      </c>
      <c r="D7" s="46" t="s">
        <v>149</v>
      </c>
      <c r="E7" s="34" t="s">
        <v>49</v>
      </c>
      <c r="F7" s="324" t="s">
        <v>150</v>
      </c>
      <c r="G7" s="45" t="s">
        <v>29</v>
      </c>
      <c r="H7" s="45">
        <v>8</v>
      </c>
      <c r="I7" s="97">
        <f t="shared" ref="I7:I13" si="2">SUM(P7:U7)</f>
        <v>0</v>
      </c>
      <c r="J7" s="60"/>
      <c r="K7" s="60"/>
      <c r="L7" s="344"/>
      <c r="M7" s="338"/>
      <c r="N7" s="60"/>
      <c r="O7" s="60"/>
      <c r="P7" s="168">
        <v>0</v>
      </c>
      <c r="Q7" s="169">
        <v>0</v>
      </c>
      <c r="R7" s="345">
        <v>0</v>
      </c>
      <c r="S7" s="169">
        <v>0</v>
      </c>
      <c r="T7" s="169">
        <v>0</v>
      </c>
      <c r="U7" s="170">
        <v>0</v>
      </c>
      <c r="W7" s="168">
        <v>0</v>
      </c>
      <c r="X7" s="169">
        <v>0</v>
      </c>
      <c r="Y7" s="169">
        <v>0</v>
      </c>
      <c r="Z7" s="169">
        <v>0</v>
      </c>
      <c r="AA7" s="169">
        <v>0</v>
      </c>
      <c r="AB7" s="170">
        <v>0</v>
      </c>
      <c r="AD7" s="213">
        <f t="shared" si="1"/>
        <v>0</v>
      </c>
      <c r="AE7" s="213">
        <f t="shared" si="0"/>
        <v>0</v>
      </c>
      <c r="AF7" s="213">
        <f t="shared" si="0"/>
        <v>0</v>
      </c>
      <c r="AG7" s="213">
        <f t="shared" si="0"/>
        <v>0</v>
      </c>
      <c r="AH7" s="213">
        <f t="shared" si="0"/>
        <v>0</v>
      </c>
      <c r="AI7" s="213">
        <f t="shared" si="0"/>
        <v>0</v>
      </c>
      <c r="AJ7" s="213">
        <f t="shared" si="0"/>
        <v>0</v>
      </c>
    </row>
    <row r="8" spans="1:36" ht="134.25" customHeight="1">
      <c r="A8" s="45" t="s">
        <v>146</v>
      </c>
      <c r="B8" s="45" t="s">
        <v>63</v>
      </c>
      <c r="C8" s="407"/>
      <c r="D8" s="35" t="s">
        <v>151</v>
      </c>
      <c r="E8" s="34" t="s">
        <v>49</v>
      </c>
      <c r="F8" s="46" t="s">
        <v>477</v>
      </c>
      <c r="G8" s="45" t="s">
        <v>29</v>
      </c>
      <c r="H8" s="45">
        <v>8</v>
      </c>
      <c r="I8" s="97">
        <f>SUM(P8:U8)</f>
        <v>550000</v>
      </c>
      <c r="J8" s="35" t="s">
        <v>152</v>
      </c>
      <c r="K8" s="60"/>
      <c r="L8" s="35" t="s">
        <v>153</v>
      </c>
      <c r="M8" s="35" t="s">
        <v>154</v>
      </c>
      <c r="N8" s="60"/>
      <c r="O8" s="60"/>
      <c r="P8" s="169">
        <v>350000</v>
      </c>
      <c r="Q8" s="169">
        <v>0</v>
      </c>
      <c r="R8" s="169">
        <v>0</v>
      </c>
      <c r="S8" s="169">
        <v>200000</v>
      </c>
      <c r="T8" s="169">
        <v>0</v>
      </c>
      <c r="U8" s="170">
        <v>0</v>
      </c>
      <c r="W8" s="169">
        <v>0</v>
      </c>
      <c r="X8" s="169">
        <v>0</v>
      </c>
      <c r="Y8" s="169">
        <v>0</v>
      </c>
      <c r="Z8" s="169">
        <v>0</v>
      </c>
      <c r="AA8" s="169">
        <v>0</v>
      </c>
      <c r="AB8" s="170">
        <v>0</v>
      </c>
      <c r="AD8" s="213">
        <f t="shared" si="1"/>
        <v>0</v>
      </c>
      <c r="AE8" s="213">
        <f t="shared" si="0"/>
        <v>0</v>
      </c>
      <c r="AF8" s="213">
        <f t="shared" si="0"/>
        <v>0</v>
      </c>
      <c r="AG8" s="213">
        <f t="shared" si="0"/>
        <v>0</v>
      </c>
      <c r="AH8" s="213">
        <f t="shared" si="0"/>
        <v>0</v>
      </c>
      <c r="AI8" s="213">
        <f t="shared" si="0"/>
        <v>0</v>
      </c>
      <c r="AJ8" s="213">
        <f t="shared" si="0"/>
        <v>550000</v>
      </c>
    </row>
    <row r="9" spans="1:36" ht="22.5" customHeight="1" thickBot="1">
      <c r="A9" s="20" t="s">
        <v>155</v>
      </c>
      <c r="B9" s="246"/>
      <c r="C9" s="246"/>
      <c r="D9" s="36" t="s">
        <v>156</v>
      </c>
      <c r="E9" s="37"/>
      <c r="F9" s="37"/>
      <c r="G9" s="38"/>
      <c r="H9" s="80"/>
      <c r="I9" s="98"/>
      <c r="J9" s="104"/>
      <c r="K9" s="101"/>
      <c r="L9" s="101"/>
      <c r="M9" s="101"/>
      <c r="N9" s="101"/>
      <c r="O9" s="166"/>
      <c r="P9" s="167"/>
      <c r="Q9" s="171"/>
      <c r="R9" s="171"/>
      <c r="S9" s="171"/>
      <c r="T9" s="171"/>
      <c r="U9" s="172"/>
      <c r="W9" s="167"/>
      <c r="X9" s="171"/>
      <c r="Y9" s="171"/>
      <c r="Z9" s="171"/>
      <c r="AA9" s="171"/>
      <c r="AB9" s="172"/>
      <c r="AD9" s="213">
        <f t="shared" si="1"/>
        <v>0</v>
      </c>
      <c r="AE9" s="213">
        <f t="shared" si="0"/>
        <v>0</v>
      </c>
      <c r="AF9" s="213">
        <f t="shared" si="0"/>
        <v>0</v>
      </c>
      <c r="AG9" s="213">
        <f t="shared" si="0"/>
        <v>0</v>
      </c>
      <c r="AH9" s="213">
        <f t="shared" si="0"/>
        <v>0</v>
      </c>
      <c r="AI9" s="213">
        <f t="shared" si="0"/>
        <v>0</v>
      </c>
      <c r="AJ9" s="213">
        <f t="shared" si="0"/>
        <v>0</v>
      </c>
    </row>
    <row r="10" spans="1:36" ht="360.6" thickBot="1">
      <c r="A10" s="45" t="s">
        <v>155</v>
      </c>
      <c r="B10" s="45" t="s">
        <v>63</v>
      </c>
      <c r="C10" s="405" t="s">
        <v>157</v>
      </c>
      <c r="D10" s="34" t="s">
        <v>158</v>
      </c>
      <c r="E10" s="44" t="s">
        <v>27</v>
      </c>
      <c r="F10" s="46" t="s">
        <v>483</v>
      </c>
      <c r="G10" s="45" t="s">
        <v>29</v>
      </c>
      <c r="H10" s="45">
        <v>8</v>
      </c>
      <c r="I10" s="97">
        <f t="shared" si="2"/>
        <v>820000</v>
      </c>
      <c r="J10" s="35" t="s">
        <v>482</v>
      </c>
      <c r="K10" s="248" t="s">
        <v>159</v>
      </c>
      <c r="L10" s="60"/>
      <c r="M10" s="35"/>
      <c r="N10" s="60"/>
      <c r="O10" s="60"/>
      <c r="P10" s="169">
        <v>500000</v>
      </c>
      <c r="Q10" s="169">
        <v>320000</v>
      </c>
      <c r="R10" s="169">
        <v>0</v>
      </c>
      <c r="S10" s="169">
        <v>0</v>
      </c>
      <c r="T10" s="169">
        <v>0</v>
      </c>
      <c r="U10" s="169">
        <v>0</v>
      </c>
      <c r="W10" s="169">
        <v>0</v>
      </c>
      <c r="X10" s="169">
        <v>0</v>
      </c>
      <c r="Y10" s="169">
        <v>0</v>
      </c>
      <c r="Z10" s="169">
        <v>0</v>
      </c>
      <c r="AA10" s="169">
        <v>0</v>
      </c>
      <c r="AB10" s="169">
        <v>0</v>
      </c>
      <c r="AD10" s="213">
        <f t="shared" si="1"/>
        <v>0</v>
      </c>
      <c r="AE10" s="213">
        <f t="shared" si="0"/>
        <v>0</v>
      </c>
      <c r="AF10" s="213">
        <f t="shared" si="0"/>
        <v>0</v>
      </c>
      <c r="AG10" s="213">
        <f t="shared" si="0"/>
        <v>0</v>
      </c>
      <c r="AH10" s="213">
        <f t="shared" si="0"/>
        <v>0</v>
      </c>
      <c r="AI10" s="213">
        <f t="shared" si="0"/>
        <v>0</v>
      </c>
      <c r="AJ10" s="213">
        <f t="shared" si="0"/>
        <v>820000</v>
      </c>
    </row>
    <row r="11" spans="1:36" ht="18">
      <c r="A11" s="45" t="s">
        <v>155</v>
      </c>
      <c r="B11" s="45" t="s">
        <v>77</v>
      </c>
      <c r="C11" s="425"/>
      <c r="D11" s="366" t="s">
        <v>161</v>
      </c>
      <c r="E11" s="24" t="s">
        <v>27</v>
      </c>
      <c r="F11" s="256" t="s">
        <v>162</v>
      </c>
      <c r="G11" s="45" t="s">
        <v>29</v>
      </c>
      <c r="H11" s="94">
        <v>2</v>
      </c>
      <c r="I11" s="97">
        <f t="shared" si="2"/>
        <v>0</v>
      </c>
      <c r="J11" s="34" t="s">
        <v>163</v>
      </c>
      <c r="K11" s="251"/>
      <c r="L11" s="60"/>
      <c r="M11" s="35"/>
      <c r="N11" s="60"/>
      <c r="O11" s="60"/>
      <c r="P11" s="168">
        <v>0</v>
      </c>
      <c r="Q11" s="169">
        <v>0</v>
      </c>
      <c r="R11" s="169">
        <v>0</v>
      </c>
      <c r="S11" s="169">
        <v>0</v>
      </c>
      <c r="T11" s="169">
        <v>0</v>
      </c>
      <c r="U11" s="170">
        <v>0</v>
      </c>
      <c r="W11" s="168">
        <v>0</v>
      </c>
      <c r="X11" s="169">
        <v>0</v>
      </c>
      <c r="Y11" s="169">
        <v>0</v>
      </c>
      <c r="Z11" s="169">
        <v>0</v>
      </c>
      <c r="AA11" s="169">
        <v>0</v>
      </c>
      <c r="AB11" s="170">
        <v>0</v>
      </c>
      <c r="AD11" s="213">
        <f t="shared" si="1"/>
        <v>0</v>
      </c>
      <c r="AE11" s="213">
        <f t="shared" si="0"/>
        <v>0</v>
      </c>
      <c r="AF11" s="213">
        <f t="shared" si="0"/>
        <v>0</v>
      </c>
      <c r="AG11" s="213">
        <f t="shared" si="0"/>
        <v>0</v>
      </c>
      <c r="AH11" s="213">
        <f t="shared" si="0"/>
        <v>0</v>
      </c>
      <c r="AI11" s="213">
        <f t="shared" si="0"/>
        <v>0</v>
      </c>
      <c r="AJ11" s="213">
        <f t="shared" si="0"/>
        <v>0</v>
      </c>
    </row>
    <row r="12" spans="1:36" ht="22.5" customHeight="1" thickBot="1">
      <c r="A12" s="20" t="s">
        <v>164</v>
      </c>
      <c r="B12" s="246"/>
      <c r="C12" s="246"/>
      <c r="D12" s="36" t="s">
        <v>165</v>
      </c>
      <c r="E12" s="37"/>
      <c r="F12" s="37"/>
      <c r="G12" s="38"/>
      <c r="H12" s="80"/>
      <c r="I12" s="98"/>
      <c r="J12" s="104"/>
      <c r="K12" s="101"/>
      <c r="L12" s="101"/>
      <c r="M12" s="101"/>
      <c r="N12" s="101"/>
      <c r="O12" s="166"/>
      <c r="P12" s="167"/>
      <c r="Q12" s="171"/>
      <c r="R12" s="171"/>
      <c r="S12" s="171"/>
      <c r="T12" s="171"/>
      <c r="U12" s="172"/>
      <c r="W12" s="167"/>
      <c r="X12" s="171"/>
      <c r="Y12" s="171"/>
      <c r="Z12" s="171"/>
      <c r="AA12" s="171"/>
      <c r="AB12" s="172"/>
      <c r="AD12" s="213">
        <f t="shared" si="1"/>
        <v>0</v>
      </c>
      <c r="AE12" s="213">
        <f t="shared" si="0"/>
        <v>0</v>
      </c>
      <c r="AF12" s="213">
        <f t="shared" si="0"/>
        <v>0</v>
      </c>
      <c r="AG12" s="213">
        <f t="shared" si="0"/>
        <v>0</v>
      </c>
      <c r="AH12" s="213">
        <f t="shared" si="0"/>
        <v>0</v>
      </c>
      <c r="AI12" s="213">
        <f t="shared" si="0"/>
        <v>0</v>
      </c>
      <c r="AJ12" s="213">
        <f t="shared" si="0"/>
        <v>0</v>
      </c>
    </row>
    <row r="13" spans="1:36" ht="178.5" customHeight="1">
      <c r="A13" s="45" t="s">
        <v>164</v>
      </c>
      <c r="B13" s="45" t="s">
        <v>166</v>
      </c>
      <c r="C13" s="258" t="s">
        <v>167</v>
      </c>
      <c r="D13" s="256" t="s">
        <v>168</v>
      </c>
      <c r="E13" s="34" t="s">
        <v>49</v>
      </c>
      <c r="F13" s="33" t="s">
        <v>478</v>
      </c>
      <c r="G13" s="45" t="s">
        <v>29</v>
      </c>
      <c r="H13" s="94">
        <v>1</v>
      </c>
      <c r="I13" s="97">
        <f t="shared" si="2"/>
        <v>850000</v>
      </c>
      <c r="J13" s="35" t="s">
        <v>169</v>
      </c>
      <c r="K13" s="319" t="s">
        <v>170</v>
      </c>
      <c r="L13" s="35"/>
      <c r="M13" s="35" t="s">
        <v>171</v>
      </c>
      <c r="N13" s="60"/>
      <c r="O13" s="60"/>
      <c r="P13" s="169">
        <v>400000</v>
      </c>
      <c r="Q13" s="169">
        <v>350000</v>
      </c>
      <c r="R13" s="169">
        <v>0</v>
      </c>
      <c r="S13" s="169">
        <v>100000</v>
      </c>
      <c r="T13" s="169">
        <v>0</v>
      </c>
      <c r="U13" s="170">
        <v>0</v>
      </c>
      <c r="W13" s="169">
        <v>0</v>
      </c>
      <c r="X13" s="169">
        <v>0</v>
      </c>
      <c r="Y13" s="169">
        <v>0</v>
      </c>
      <c r="Z13" s="169">
        <v>0</v>
      </c>
      <c r="AA13" s="169">
        <v>0</v>
      </c>
      <c r="AB13" s="170">
        <v>0</v>
      </c>
      <c r="AD13" s="213">
        <f t="shared" si="1"/>
        <v>850000</v>
      </c>
      <c r="AE13" s="213">
        <f t="shared" si="0"/>
        <v>0</v>
      </c>
      <c r="AF13" s="213">
        <f t="shared" si="0"/>
        <v>0</v>
      </c>
      <c r="AG13" s="213">
        <f t="shared" si="0"/>
        <v>0</v>
      </c>
      <c r="AH13" s="213">
        <f t="shared" si="0"/>
        <v>0</v>
      </c>
      <c r="AI13" s="213">
        <f t="shared" si="0"/>
        <v>0</v>
      </c>
      <c r="AJ13" s="213">
        <f t="shared" si="0"/>
        <v>0</v>
      </c>
    </row>
    <row r="14" spans="1:36" ht="22.5" customHeight="1" thickBot="1">
      <c r="A14" s="20"/>
      <c r="B14" s="246"/>
      <c r="C14" s="246"/>
      <c r="D14" s="36"/>
      <c r="E14" s="37"/>
      <c r="F14" s="37"/>
      <c r="G14" s="37" t="s">
        <v>134</v>
      </c>
      <c r="H14" s="37"/>
      <c r="I14" s="62"/>
      <c r="J14" s="37"/>
      <c r="K14" s="37"/>
      <c r="L14" s="37"/>
      <c r="M14" s="37"/>
      <c r="N14" s="37"/>
      <c r="O14" s="37"/>
      <c r="P14" s="219">
        <f t="shared" ref="P14:U14" si="3">SUM(P5:P13)</f>
        <v>1250000</v>
      </c>
      <c r="Q14" s="219">
        <f t="shared" si="3"/>
        <v>670000</v>
      </c>
      <c r="R14" s="219">
        <f t="shared" si="3"/>
        <v>100000</v>
      </c>
      <c r="S14" s="219">
        <f t="shared" si="3"/>
        <v>450000</v>
      </c>
      <c r="T14" s="219">
        <f t="shared" si="3"/>
        <v>0</v>
      </c>
      <c r="U14" s="219">
        <f t="shared" si="3"/>
        <v>0</v>
      </c>
      <c r="W14" s="219">
        <f t="shared" ref="W14:AB14" si="4">SUM(W5:W13)</f>
        <v>0</v>
      </c>
      <c r="X14" s="219">
        <f t="shared" si="4"/>
        <v>0</v>
      </c>
      <c r="Y14" s="219">
        <f t="shared" si="4"/>
        <v>0</v>
      </c>
      <c r="Z14" s="219">
        <f t="shared" si="4"/>
        <v>0</v>
      </c>
      <c r="AA14" s="219">
        <f t="shared" si="4"/>
        <v>0</v>
      </c>
      <c r="AB14" s="219">
        <f t="shared" si="4"/>
        <v>0</v>
      </c>
      <c r="AD14" s="223">
        <f t="shared" ref="AD14:AJ14" si="5">SUM(AD5:AD13)</f>
        <v>850000</v>
      </c>
      <c r="AE14" s="223">
        <f t="shared" si="5"/>
        <v>0</v>
      </c>
      <c r="AF14" s="223">
        <f t="shared" si="5"/>
        <v>0</v>
      </c>
      <c r="AG14" s="223">
        <f t="shared" si="5"/>
        <v>0</v>
      </c>
      <c r="AH14" s="223">
        <f t="shared" si="5"/>
        <v>0</v>
      </c>
      <c r="AI14" s="223">
        <f t="shared" si="5"/>
        <v>0</v>
      </c>
      <c r="AJ14" s="223">
        <f t="shared" si="5"/>
        <v>1620000</v>
      </c>
    </row>
    <row r="15" spans="1:36">
      <c r="K15"/>
      <c r="L15"/>
      <c r="M15"/>
      <c r="Q15"/>
      <c r="R15"/>
      <c r="S15"/>
      <c r="AD15" s="5"/>
      <c r="AE15" s="5"/>
      <c r="AF15" s="5"/>
      <c r="AG15" s="5"/>
      <c r="AH15" s="5"/>
      <c r="AI15" s="5"/>
      <c r="AJ15" s="5"/>
    </row>
    <row r="16" spans="1:36">
      <c r="A16" s="12"/>
      <c r="B16" s="12"/>
      <c r="C16" s="12"/>
      <c r="D16" s="12"/>
      <c r="E16" s="12"/>
      <c r="F16" s="12"/>
      <c r="G16" s="12"/>
      <c r="H16" s="12"/>
      <c r="I16" s="12"/>
      <c r="J16" s="8"/>
      <c r="K16" s="8"/>
      <c r="L16"/>
      <c r="M16"/>
      <c r="Q16" s="8"/>
      <c r="R16"/>
      <c r="S16"/>
    </row>
    <row r="17" spans="1:19" ht="27.75" customHeight="1">
      <c r="D17" s="90" t="s">
        <v>92</v>
      </c>
      <c r="E17" s="294" t="s">
        <v>93</v>
      </c>
      <c r="J17" s="8"/>
      <c r="K17" s="8"/>
      <c r="L17"/>
      <c r="M17"/>
      <c r="Q17" s="8"/>
      <c r="R17"/>
      <c r="S17"/>
    </row>
    <row r="18" spans="1:19">
      <c r="A18" s="14"/>
      <c r="B18" s="14"/>
      <c r="C18" s="14"/>
      <c r="D18" s="91" t="s">
        <v>94</v>
      </c>
      <c r="E18" s="301">
        <f>AD14</f>
        <v>850000</v>
      </c>
      <c r="F18" s="14"/>
      <c r="G18" s="14"/>
      <c r="H18" s="14"/>
      <c r="I18" s="14"/>
      <c r="J18" s="8"/>
      <c r="K18" s="8"/>
      <c r="L18"/>
      <c r="M18"/>
      <c r="Q18" s="8"/>
      <c r="R18"/>
      <c r="S18"/>
    </row>
    <row r="19" spans="1:19">
      <c r="A19" s="12"/>
      <c r="B19" s="12"/>
      <c r="C19" s="12"/>
      <c r="D19" s="91" t="s">
        <v>95</v>
      </c>
      <c r="E19" s="301">
        <f>AE14</f>
        <v>0</v>
      </c>
      <c r="F19" s="12"/>
      <c r="G19" s="12"/>
      <c r="H19" s="12"/>
      <c r="I19" s="12"/>
      <c r="J19" s="8"/>
      <c r="K19" s="8"/>
      <c r="L19"/>
      <c r="M19"/>
      <c r="Q19" s="8"/>
      <c r="R19"/>
      <c r="S19"/>
    </row>
    <row r="20" spans="1:19">
      <c r="A20" s="12"/>
      <c r="B20" s="12"/>
      <c r="C20" s="12"/>
      <c r="D20" s="91" t="s">
        <v>96</v>
      </c>
      <c r="E20" s="301">
        <f>AF14</f>
        <v>0</v>
      </c>
      <c r="F20" s="12"/>
      <c r="G20" s="12"/>
      <c r="H20" s="12"/>
      <c r="I20" s="12"/>
      <c r="J20" s="8"/>
      <c r="K20" s="8"/>
      <c r="L20"/>
      <c r="M20"/>
      <c r="Q20" s="8"/>
      <c r="R20"/>
      <c r="S20"/>
    </row>
    <row r="21" spans="1:19">
      <c r="A21" s="16"/>
      <c r="B21" s="16"/>
      <c r="C21" s="16"/>
      <c r="D21" s="91" t="s">
        <v>97</v>
      </c>
      <c r="E21" s="301">
        <f>AG14</f>
        <v>0</v>
      </c>
      <c r="F21" s="16"/>
      <c r="G21" s="16"/>
      <c r="H21" s="16"/>
      <c r="I21" s="16"/>
      <c r="J21" s="8"/>
      <c r="K21" s="8"/>
      <c r="L21"/>
      <c r="M21"/>
      <c r="Q21" s="8"/>
      <c r="R21"/>
      <c r="S21"/>
    </row>
    <row r="22" spans="1:19">
      <c r="A22" s="16"/>
      <c r="B22" s="16"/>
      <c r="C22" s="16"/>
      <c r="D22" s="91" t="s">
        <v>98</v>
      </c>
      <c r="E22" s="301">
        <f>AH14</f>
        <v>0</v>
      </c>
      <c r="F22" s="16"/>
      <c r="G22" s="16"/>
      <c r="H22" s="16"/>
      <c r="I22" s="16"/>
      <c r="J22" s="8"/>
      <c r="K22" s="8"/>
      <c r="L22"/>
      <c r="M22"/>
      <c r="Q22" s="8"/>
      <c r="R22"/>
      <c r="S22"/>
    </row>
    <row r="23" spans="1:19">
      <c r="D23" s="91" t="s">
        <v>99</v>
      </c>
      <c r="E23" s="301">
        <f>AI14</f>
        <v>0</v>
      </c>
      <c r="J23" s="8"/>
      <c r="K23" s="8"/>
      <c r="L23"/>
      <c r="M23"/>
      <c r="Q23" s="8"/>
      <c r="R23"/>
      <c r="S23"/>
    </row>
    <row r="24" spans="1:19">
      <c r="D24" s="91" t="s">
        <v>100</v>
      </c>
      <c r="E24" s="301">
        <f>AJ14</f>
        <v>1620000</v>
      </c>
      <c r="J24" s="8"/>
      <c r="K24" s="8"/>
      <c r="L24"/>
      <c r="M24"/>
      <c r="Q24" s="8"/>
      <c r="R24"/>
      <c r="S24"/>
    </row>
    <row r="25" spans="1:19">
      <c r="A25" s="18"/>
      <c r="B25" s="18"/>
      <c r="C25" s="18"/>
      <c r="D25" s="91"/>
      <c r="E25" s="305"/>
      <c r="F25" s="18"/>
      <c r="G25" s="18"/>
      <c r="H25" s="18"/>
      <c r="I25" s="18"/>
      <c r="J25" s="8"/>
      <c r="K25" s="8"/>
      <c r="L25"/>
      <c r="M25"/>
      <c r="Q25" s="8"/>
      <c r="R25"/>
      <c r="S25"/>
    </row>
    <row r="26" spans="1:19">
      <c r="D26" s="91" t="s">
        <v>172</v>
      </c>
      <c r="E26" s="302">
        <f>SUM(E18:E24)</f>
        <v>2470000</v>
      </c>
      <c r="J26" s="8"/>
      <c r="K26" s="8"/>
      <c r="L26"/>
      <c r="M26"/>
      <c r="Q26" s="8"/>
      <c r="R26"/>
      <c r="S26"/>
    </row>
    <row r="27" spans="1:19">
      <c r="D27" s="92"/>
      <c r="E27" s="303"/>
      <c r="J27" s="8"/>
      <c r="K27" s="8"/>
      <c r="L27"/>
      <c r="M27"/>
      <c r="Q27" s="8"/>
      <c r="R27"/>
      <c r="S27"/>
    </row>
    <row r="28" spans="1:19">
      <c r="D28" s="91" t="s">
        <v>102</v>
      </c>
      <c r="E28" s="293"/>
      <c r="J28" s="8"/>
      <c r="K28" s="8"/>
      <c r="L28"/>
      <c r="M28"/>
      <c r="Q28" s="8"/>
      <c r="R28"/>
      <c r="S28"/>
    </row>
    <row r="29" spans="1:19">
      <c r="D29" s="91" t="s">
        <v>103</v>
      </c>
      <c r="E29" s="301">
        <f>SUM(W14:AB14)</f>
        <v>0</v>
      </c>
    </row>
    <row r="30" spans="1:19">
      <c r="D30" s="89"/>
      <c r="E30" s="224">
        <v>17963807</v>
      </c>
    </row>
  </sheetData>
  <sheetProtection algorithmName="SHA-512" hashValue="UNOH/Ib45rjzZdJGoQYlA3oWIRWMWxgOxD8PCkMOKPH1Pr6tMtCxzCuZA5sZpgY5wuMJhARe2JwZkWgG8uNF/g==" saltValue="BEGCpnndIASfk9QVDFu+AQ==" spinCount="100000" sheet="1" objects="1" scenarios="1"/>
  <autoFilter ref="A2:G3" xr:uid="{00000000-0009-0000-0000-000002000000}"/>
  <mergeCells count="14">
    <mergeCell ref="C10:C11"/>
    <mergeCell ref="C7:C8"/>
    <mergeCell ref="P2:U2"/>
    <mergeCell ref="J2:O2"/>
    <mergeCell ref="H2:H3"/>
    <mergeCell ref="I2:I3"/>
    <mergeCell ref="P1:AB1"/>
    <mergeCell ref="W2:AB2"/>
    <mergeCell ref="A2:A3"/>
    <mergeCell ref="D2:D3"/>
    <mergeCell ref="E2:E3"/>
    <mergeCell ref="F2:F3"/>
    <mergeCell ref="G2:G3"/>
    <mergeCell ref="C2:C3"/>
  </mergeCells>
  <pageMargins left="0.7" right="0.7" top="0.78740157499999996" bottom="0.78740157499999996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K36"/>
  <sheetViews>
    <sheetView zoomScale="70" zoomScaleNormal="7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I1" sqref="I1:AM1048576"/>
    </sheetView>
  </sheetViews>
  <sheetFormatPr defaultColWidth="8.5" defaultRowHeight="15.6" outlineLevelCol="1"/>
  <cols>
    <col min="1" max="2" width="19" customWidth="1"/>
    <col min="3" max="3" width="33.5" customWidth="1"/>
    <col min="4" max="4" width="64" customWidth="1"/>
    <col min="5" max="5" width="18.5" customWidth="1"/>
    <col min="6" max="6" width="52.5" customWidth="1"/>
    <col min="7" max="7" width="14.5" customWidth="1"/>
    <col min="8" max="8" width="17.5" customWidth="1"/>
    <col min="9" max="9" width="13" customWidth="1"/>
    <col min="10" max="10" width="28.5" hidden="1" customWidth="1"/>
    <col min="11" max="11" width="30.5" style="7" hidden="1" customWidth="1"/>
    <col min="12" max="12" width="33.5" style="8" hidden="1" customWidth="1"/>
    <col min="13" max="13" width="40.5" style="8" hidden="1" customWidth="1"/>
    <col min="14" max="14" width="16.5" hidden="1" customWidth="1"/>
    <col min="15" max="15" width="30" hidden="1" customWidth="1"/>
    <col min="16" max="16" width="10.5" hidden="1" customWidth="1"/>
    <col min="17" max="17" width="14" style="7" hidden="1" customWidth="1"/>
    <col min="18" max="18" width="13" style="8" hidden="1" customWidth="1"/>
    <col min="19" max="19" width="10.5" style="8" hidden="1" customWidth="1"/>
    <col min="20" max="20" width="10.5" hidden="1" customWidth="1"/>
    <col min="21" max="21" width="11.5" hidden="1" customWidth="1"/>
    <col min="22" max="22" width="9" hidden="1" customWidth="1"/>
    <col min="23" max="28" width="8.5" hidden="1" customWidth="1"/>
    <col min="29" max="29" width="20" hidden="1" customWidth="1"/>
    <col min="30" max="30" width="7.5" hidden="1" customWidth="1" outlineLevel="1"/>
    <col min="31" max="34" width="8.5" hidden="1" customWidth="1" outlineLevel="1"/>
    <col min="35" max="35" width="7" hidden="1" customWidth="1" outlineLevel="1"/>
    <col min="36" max="36" width="8.5" hidden="1" customWidth="1" outlineLevel="1"/>
    <col min="37" max="37" width="0" hidden="1" customWidth="1" collapsed="1"/>
    <col min="38" max="38" width="0" hidden="1" customWidth="1"/>
  </cols>
  <sheetData>
    <row r="1" spans="1:36" ht="64.5" customHeight="1" thickBot="1">
      <c r="A1" s="93" t="s">
        <v>173</v>
      </c>
      <c r="B1" s="93"/>
      <c r="C1" s="93"/>
      <c r="D1" s="93" t="s">
        <v>174</v>
      </c>
      <c r="K1" s="10"/>
      <c r="L1" s="11"/>
      <c r="M1" s="11"/>
      <c r="N1" s="11"/>
      <c r="O1" s="11"/>
      <c r="P1" s="393" t="s">
        <v>2</v>
      </c>
      <c r="Q1" s="393"/>
      <c r="R1" s="393"/>
      <c r="S1" s="393"/>
      <c r="T1" s="393"/>
      <c r="U1" s="393"/>
      <c r="V1" s="393"/>
      <c r="W1" s="393"/>
      <c r="X1" s="393"/>
      <c r="Y1" s="393"/>
      <c r="Z1" s="393"/>
      <c r="AA1" s="393"/>
      <c r="AB1" s="393"/>
    </row>
    <row r="2" spans="1:36" ht="42.75" customHeight="1">
      <c r="A2" s="434" t="s">
        <v>3</v>
      </c>
      <c r="B2" s="276" t="s">
        <v>4</v>
      </c>
      <c r="C2" s="432" t="s">
        <v>5</v>
      </c>
      <c r="D2" s="436" t="s">
        <v>6</v>
      </c>
      <c r="E2" s="429" t="s">
        <v>7</v>
      </c>
      <c r="F2" s="429" t="s">
        <v>8</v>
      </c>
      <c r="G2" s="429" t="s">
        <v>9</v>
      </c>
      <c r="H2" s="429" t="s">
        <v>10</v>
      </c>
      <c r="I2" s="432" t="s">
        <v>106</v>
      </c>
      <c r="J2" s="429" t="s">
        <v>12</v>
      </c>
      <c r="K2" s="429"/>
      <c r="L2" s="429"/>
      <c r="M2" s="429"/>
      <c r="N2" s="429"/>
      <c r="O2" s="430"/>
      <c r="P2" s="420" t="s">
        <v>13</v>
      </c>
      <c r="Q2" s="421"/>
      <c r="R2" s="421"/>
      <c r="S2" s="421"/>
      <c r="T2" s="421"/>
      <c r="U2" s="422"/>
      <c r="W2" s="394" t="s">
        <v>14</v>
      </c>
      <c r="X2" s="395"/>
      <c r="Y2" s="395"/>
      <c r="Z2" s="395"/>
      <c r="AA2" s="395"/>
      <c r="AB2" s="396"/>
    </row>
    <row r="3" spans="1:36" ht="27" customHeight="1" thickBot="1">
      <c r="A3" s="435"/>
      <c r="B3" s="273"/>
      <c r="C3" s="433"/>
      <c r="D3" s="437"/>
      <c r="E3" s="431"/>
      <c r="F3" s="431"/>
      <c r="G3" s="431"/>
      <c r="H3" s="431"/>
      <c r="I3" s="433"/>
      <c r="J3" s="263" t="s">
        <v>15</v>
      </c>
      <c r="K3" s="263" t="s">
        <v>16</v>
      </c>
      <c r="L3" s="263" t="s">
        <v>17</v>
      </c>
      <c r="M3" s="263" t="s">
        <v>18</v>
      </c>
      <c r="N3" s="263" t="s">
        <v>19</v>
      </c>
      <c r="O3" s="72" t="s">
        <v>20</v>
      </c>
      <c r="P3" s="73" t="s">
        <v>15</v>
      </c>
      <c r="Q3" s="263" t="s">
        <v>16</v>
      </c>
      <c r="R3" s="263" t="s">
        <v>17</v>
      </c>
      <c r="S3" s="263" t="s">
        <v>18</v>
      </c>
      <c r="T3" s="263" t="s">
        <v>19</v>
      </c>
      <c r="U3" s="74" t="s">
        <v>20</v>
      </c>
      <c r="W3" s="73" t="s">
        <v>15</v>
      </c>
      <c r="X3" s="263" t="s">
        <v>16</v>
      </c>
      <c r="Y3" s="263" t="s">
        <v>17</v>
      </c>
      <c r="Z3" s="263" t="s">
        <v>18</v>
      </c>
      <c r="AA3" s="263" t="s">
        <v>19</v>
      </c>
      <c r="AB3" s="74" t="s">
        <v>20</v>
      </c>
      <c r="AD3" s="212">
        <v>1</v>
      </c>
      <c r="AE3" s="212">
        <v>2</v>
      </c>
      <c r="AF3" s="212">
        <v>3</v>
      </c>
      <c r="AG3" s="212">
        <v>5</v>
      </c>
      <c r="AH3" s="212">
        <v>6</v>
      </c>
      <c r="AI3" s="212">
        <v>7</v>
      </c>
      <c r="AJ3" s="212">
        <v>8</v>
      </c>
    </row>
    <row r="4" spans="1:36" ht="27" customHeight="1" thickBot="1">
      <c r="A4" s="69" t="s">
        <v>175</v>
      </c>
      <c r="B4" s="249"/>
      <c r="C4" s="249"/>
      <c r="D4" s="49" t="s">
        <v>176</v>
      </c>
      <c r="E4" s="62"/>
      <c r="F4" s="62"/>
      <c r="G4" s="62"/>
      <c r="H4" s="62"/>
      <c r="I4" s="95"/>
      <c r="J4" s="61"/>
      <c r="K4" s="61"/>
      <c r="L4" s="61"/>
      <c r="M4" s="61"/>
      <c r="N4" s="61"/>
      <c r="O4" s="61"/>
      <c r="P4" s="70"/>
      <c r="Q4" s="61"/>
      <c r="R4" s="61"/>
      <c r="S4" s="61"/>
      <c r="T4" s="61"/>
      <c r="U4" s="71"/>
      <c r="W4" s="70"/>
      <c r="X4" s="61"/>
      <c r="Y4" s="61"/>
      <c r="Z4" s="61"/>
      <c r="AA4" s="61"/>
      <c r="AB4" s="71"/>
      <c r="AD4" s="212"/>
      <c r="AE4" s="212"/>
      <c r="AF4" s="212"/>
      <c r="AG4" s="212"/>
      <c r="AH4" s="212"/>
      <c r="AI4" s="212"/>
      <c r="AJ4" s="212"/>
    </row>
    <row r="5" spans="1:36" ht="84" customHeight="1">
      <c r="A5" s="45" t="s">
        <v>177</v>
      </c>
      <c r="B5" s="45" t="s">
        <v>178</v>
      </c>
      <c r="C5" s="405" t="s">
        <v>179</v>
      </c>
      <c r="D5" s="34" t="s">
        <v>180</v>
      </c>
      <c r="E5" s="34" t="s">
        <v>112</v>
      </c>
      <c r="F5" s="35" t="s">
        <v>181</v>
      </c>
      <c r="G5" s="94" t="s">
        <v>29</v>
      </c>
      <c r="H5" s="60">
        <v>7</v>
      </c>
      <c r="I5" s="138">
        <f>SUM(P5:U5)</f>
        <v>112000</v>
      </c>
      <c r="J5" s="141"/>
      <c r="K5" s="346" t="s">
        <v>182</v>
      </c>
      <c r="L5" s="142"/>
      <c r="M5" s="143"/>
      <c r="N5" s="142"/>
      <c r="O5" s="161"/>
      <c r="P5" s="67">
        <v>0</v>
      </c>
      <c r="Q5" s="67">
        <v>112000</v>
      </c>
      <c r="R5" s="67">
        <v>0</v>
      </c>
      <c r="S5" s="67">
        <v>0</v>
      </c>
      <c r="T5" s="67">
        <v>0</v>
      </c>
      <c r="U5" s="67">
        <v>0</v>
      </c>
      <c r="V5" s="284"/>
      <c r="W5" s="67">
        <v>0</v>
      </c>
      <c r="X5" s="67">
        <v>0</v>
      </c>
      <c r="Y5" s="67">
        <v>0</v>
      </c>
      <c r="Z5" s="67">
        <v>0</v>
      </c>
      <c r="AA5" s="67">
        <v>0</v>
      </c>
      <c r="AB5" s="67">
        <v>0</v>
      </c>
      <c r="AD5" s="213">
        <f>IF($H5=AD$3,$I5,0)</f>
        <v>0</v>
      </c>
      <c r="AE5" s="213">
        <f t="shared" ref="AE5:AJ20" si="0">IF($H5=AE$3,$I5,0)</f>
        <v>0</v>
      </c>
      <c r="AF5" s="213">
        <f t="shared" si="0"/>
        <v>0</v>
      </c>
      <c r="AG5" s="213">
        <f t="shared" si="0"/>
        <v>0</v>
      </c>
      <c r="AH5" s="213">
        <f t="shared" si="0"/>
        <v>0</v>
      </c>
      <c r="AI5" s="213">
        <f t="shared" si="0"/>
        <v>112000</v>
      </c>
      <c r="AJ5" s="213">
        <f t="shared" si="0"/>
        <v>0</v>
      </c>
    </row>
    <row r="6" spans="1:36" ht="168.6" customHeight="1">
      <c r="A6" s="45" t="s">
        <v>177</v>
      </c>
      <c r="B6" s="45"/>
      <c r="C6" s="407"/>
      <c r="D6" s="32" t="s">
        <v>183</v>
      </c>
      <c r="E6" s="32" t="s">
        <v>112</v>
      </c>
      <c r="F6" s="33" t="s">
        <v>494</v>
      </c>
      <c r="G6" s="94" t="s">
        <v>29</v>
      </c>
      <c r="H6" s="94">
        <v>7</v>
      </c>
      <c r="I6" s="139">
        <f t="shared" ref="I6:I20" si="1">SUM(P6:U6)</f>
        <v>1361580</v>
      </c>
      <c r="J6" s="144"/>
      <c r="K6" s="322" t="s">
        <v>184</v>
      </c>
      <c r="L6" s="145" t="s">
        <v>185</v>
      </c>
      <c r="M6" s="320" t="s">
        <v>186</v>
      </c>
      <c r="N6" s="145"/>
      <c r="O6" s="162" t="s">
        <v>187</v>
      </c>
      <c r="P6" s="67">
        <v>0</v>
      </c>
      <c r="Q6" s="67">
        <v>125000</v>
      </c>
      <c r="R6" s="351">
        <v>806580</v>
      </c>
      <c r="S6" s="67">
        <v>40000</v>
      </c>
      <c r="T6" s="67">
        <v>0</v>
      </c>
      <c r="U6" s="67">
        <v>390000</v>
      </c>
      <c r="W6" s="67">
        <v>0</v>
      </c>
      <c r="X6" s="67">
        <v>0</v>
      </c>
      <c r="Y6" s="67">
        <v>0</v>
      </c>
      <c r="Z6" s="67">
        <v>0</v>
      </c>
      <c r="AA6" s="67">
        <v>0</v>
      </c>
      <c r="AB6" s="67">
        <v>0</v>
      </c>
      <c r="AD6" s="213">
        <f t="shared" ref="AD6:AD20" si="2">IF($H6=AD$3,$I6,0)</f>
        <v>0</v>
      </c>
      <c r="AE6" s="213">
        <f t="shared" si="0"/>
        <v>0</v>
      </c>
      <c r="AF6" s="213">
        <f t="shared" si="0"/>
        <v>0</v>
      </c>
      <c r="AG6" s="213">
        <f t="shared" si="0"/>
        <v>0</v>
      </c>
      <c r="AH6" s="213">
        <f t="shared" si="0"/>
        <v>0</v>
      </c>
      <c r="AI6" s="213">
        <f t="shared" si="0"/>
        <v>1361580</v>
      </c>
      <c r="AJ6" s="213">
        <f t="shared" si="0"/>
        <v>0</v>
      </c>
    </row>
    <row r="7" spans="1:36" ht="22.5" customHeight="1">
      <c r="A7" s="20" t="s">
        <v>188</v>
      </c>
      <c r="B7" s="246"/>
      <c r="C7" s="246"/>
      <c r="D7" s="36" t="s">
        <v>189</v>
      </c>
      <c r="E7" s="37"/>
      <c r="F7" s="37"/>
      <c r="G7" s="37"/>
      <c r="H7" s="37"/>
      <c r="I7" s="140"/>
      <c r="J7" s="147"/>
      <c r="K7" s="148"/>
      <c r="L7" s="148"/>
      <c r="M7" s="148"/>
      <c r="N7" s="148"/>
      <c r="O7" s="163"/>
      <c r="P7" s="63"/>
      <c r="Q7" s="38"/>
      <c r="R7" s="38"/>
      <c r="S7" s="38"/>
      <c r="T7" s="38"/>
      <c r="U7" s="64"/>
      <c r="W7" s="63"/>
      <c r="X7" s="38"/>
      <c r="Y7" s="38"/>
      <c r="Z7" s="38"/>
      <c r="AA7" s="38"/>
      <c r="AB7" s="64"/>
      <c r="AD7" s="213">
        <f t="shared" si="2"/>
        <v>0</v>
      </c>
      <c r="AE7" s="213">
        <f t="shared" si="0"/>
        <v>0</v>
      </c>
      <c r="AF7" s="213">
        <f t="shared" si="0"/>
        <v>0</v>
      </c>
      <c r="AG7" s="213">
        <f t="shared" si="0"/>
        <v>0</v>
      </c>
      <c r="AH7" s="213">
        <f t="shared" si="0"/>
        <v>0</v>
      </c>
      <c r="AI7" s="213">
        <f t="shared" si="0"/>
        <v>0</v>
      </c>
      <c r="AJ7" s="213">
        <f t="shared" si="0"/>
        <v>0</v>
      </c>
    </row>
    <row r="8" spans="1:36" ht="143.25" customHeight="1">
      <c r="A8" s="45" t="s">
        <v>188</v>
      </c>
      <c r="B8" s="45"/>
      <c r="C8" s="405" t="s">
        <v>190</v>
      </c>
      <c r="D8" s="33" t="s">
        <v>191</v>
      </c>
      <c r="E8" s="32" t="s">
        <v>112</v>
      </c>
      <c r="F8" s="32" t="s">
        <v>192</v>
      </c>
      <c r="G8" s="94" t="s">
        <v>29</v>
      </c>
      <c r="H8" s="60">
        <v>7</v>
      </c>
      <c r="I8" s="139">
        <f t="shared" si="1"/>
        <v>10000</v>
      </c>
      <c r="J8" s="144"/>
      <c r="K8" s="347"/>
      <c r="L8" s="145"/>
      <c r="M8" s="348" t="s">
        <v>193</v>
      </c>
      <c r="N8" s="146"/>
      <c r="O8" s="162"/>
      <c r="P8" s="65">
        <v>0</v>
      </c>
      <c r="Q8" s="21">
        <v>0</v>
      </c>
      <c r="R8" s="21">
        <v>0</v>
      </c>
      <c r="S8" s="21">
        <v>10000</v>
      </c>
      <c r="T8" s="21">
        <v>0</v>
      </c>
      <c r="U8" s="66">
        <v>0</v>
      </c>
      <c r="W8" s="65">
        <v>0</v>
      </c>
      <c r="X8" s="21">
        <v>0</v>
      </c>
      <c r="Y8" s="21">
        <v>0</v>
      </c>
      <c r="Z8" s="21">
        <v>0</v>
      </c>
      <c r="AA8" s="21">
        <v>0</v>
      </c>
      <c r="AB8" s="66">
        <v>0</v>
      </c>
      <c r="AD8" s="213">
        <f t="shared" si="2"/>
        <v>0</v>
      </c>
      <c r="AE8" s="213">
        <f t="shared" si="0"/>
        <v>0</v>
      </c>
      <c r="AF8" s="213">
        <f t="shared" si="0"/>
        <v>0</v>
      </c>
      <c r="AG8" s="213">
        <f t="shared" si="0"/>
        <v>0</v>
      </c>
      <c r="AH8" s="213">
        <f t="shared" si="0"/>
        <v>0</v>
      </c>
      <c r="AI8" s="213">
        <f t="shared" si="0"/>
        <v>10000</v>
      </c>
      <c r="AJ8" s="213">
        <f t="shared" si="0"/>
        <v>0</v>
      </c>
    </row>
    <row r="9" spans="1:36" ht="91.5" customHeight="1">
      <c r="A9" s="45" t="s">
        <v>188</v>
      </c>
      <c r="B9" s="45"/>
      <c r="C9" s="406"/>
      <c r="D9" s="33" t="s">
        <v>194</v>
      </c>
      <c r="E9" s="32" t="s">
        <v>112</v>
      </c>
      <c r="F9" s="32" t="s">
        <v>195</v>
      </c>
      <c r="G9" s="94" t="s">
        <v>29</v>
      </c>
      <c r="H9" s="60">
        <v>7</v>
      </c>
      <c r="I9" s="139">
        <f t="shared" si="1"/>
        <v>320000</v>
      </c>
      <c r="J9" s="144"/>
      <c r="K9" s="322" t="s">
        <v>196</v>
      </c>
      <c r="L9" s="145"/>
      <c r="M9" s="145" t="s">
        <v>197</v>
      </c>
      <c r="N9" s="146"/>
      <c r="O9" s="162"/>
      <c r="P9" s="65">
        <v>0</v>
      </c>
      <c r="Q9" s="21">
        <v>300000</v>
      </c>
      <c r="R9" s="21">
        <v>0</v>
      </c>
      <c r="S9" s="21">
        <v>20000</v>
      </c>
      <c r="T9" s="21">
        <v>0</v>
      </c>
      <c r="U9" s="66">
        <v>0</v>
      </c>
      <c r="W9" s="65">
        <v>0</v>
      </c>
      <c r="X9" s="21">
        <v>0</v>
      </c>
      <c r="Y9" s="21">
        <v>0</v>
      </c>
      <c r="Z9" s="21">
        <v>0</v>
      </c>
      <c r="AA9" s="21">
        <v>0</v>
      </c>
      <c r="AB9" s="66">
        <v>0</v>
      </c>
      <c r="AD9" s="213">
        <f t="shared" si="2"/>
        <v>0</v>
      </c>
      <c r="AE9" s="213">
        <f t="shared" si="0"/>
        <v>0</v>
      </c>
      <c r="AF9" s="213">
        <f t="shared" si="0"/>
        <v>0</v>
      </c>
      <c r="AG9" s="213">
        <f t="shared" si="0"/>
        <v>0</v>
      </c>
      <c r="AH9" s="213">
        <f t="shared" si="0"/>
        <v>0</v>
      </c>
      <c r="AI9" s="213">
        <f t="shared" si="0"/>
        <v>320000</v>
      </c>
      <c r="AJ9" s="213">
        <f t="shared" si="0"/>
        <v>0</v>
      </c>
    </row>
    <row r="10" spans="1:36" ht="45.75" customHeight="1">
      <c r="A10" s="45" t="s">
        <v>188</v>
      </c>
      <c r="B10" s="45"/>
      <c r="C10" s="406"/>
      <c r="D10" s="33" t="s">
        <v>198</v>
      </c>
      <c r="E10" s="32" t="s">
        <v>112</v>
      </c>
      <c r="F10" s="32" t="s">
        <v>199</v>
      </c>
      <c r="G10" s="94" t="s">
        <v>29</v>
      </c>
      <c r="H10" s="60">
        <v>7</v>
      </c>
      <c r="I10" s="139">
        <f t="shared" si="1"/>
        <v>20000</v>
      </c>
      <c r="J10" s="144"/>
      <c r="K10" s="145"/>
      <c r="L10" s="145"/>
      <c r="M10" s="145" t="s">
        <v>200</v>
      </c>
      <c r="N10" s="146"/>
      <c r="O10" s="162"/>
      <c r="P10" s="65">
        <v>0</v>
      </c>
      <c r="Q10" s="21">
        <v>0</v>
      </c>
      <c r="R10" s="21">
        <v>0</v>
      </c>
      <c r="S10" s="21">
        <v>20000</v>
      </c>
      <c r="T10" s="21">
        <v>0</v>
      </c>
      <c r="U10" s="66">
        <v>0</v>
      </c>
      <c r="W10" s="65">
        <v>0</v>
      </c>
      <c r="X10" s="21">
        <v>0</v>
      </c>
      <c r="Y10" s="21">
        <v>0</v>
      </c>
      <c r="Z10" s="21">
        <v>0</v>
      </c>
      <c r="AA10" s="21">
        <v>0</v>
      </c>
      <c r="AB10" s="66">
        <v>0</v>
      </c>
      <c r="AD10" s="213">
        <f t="shared" si="2"/>
        <v>0</v>
      </c>
      <c r="AE10" s="213">
        <f t="shared" si="0"/>
        <v>0</v>
      </c>
      <c r="AF10" s="213">
        <f t="shared" si="0"/>
        <v>0</v>
      </c>
      <c r="AG10" s="213">
        <f t="shared" si="0"/>
        <v>0</v>
      </c>
      <c r="AH10" s="213">
        <f t="shared" si="0"/>
        <v>0</v>
      </c>
      <c r="AI10" s="213">
        <f t="shared" si="0"/>
        <v>20000</v>
      </c>
      <c r="AJ10" s="213">
        <f t="shared" si="0"/>
        <v>0</v>
      </c>
    </row>
    <row r="11" spans="1:36" ht="22.5" customHeight="1">
      <c r="A11" s="20" t="s">
        <v>202</v>
      </c>
      <c r="B11" s="246"/>
      <c r="C11" s="246"/>
      <c r="D11" s="36" t="s">
        <v>203</v>
      </c>
      <c r="E11" s="37"/>
      <c r="F11" s="37"/>
      <c r="G11" s="37"/>
      <c r="H11" s="37"/>
      <c r="I11" s="140"/>
      <c r="J11" s="147"/>
      <c r="K11" s="148"/>
      <c r="L11" s="148"/>
      <c r="M11" s="148"/>
      <c r="N11" s="148"/>
      <c r="O11" s="163"/>
      <c r="P11" s="63"/>
      <c r="Q11" s="38"/>
      <c r="R11" s="38"/>
      <c r="S11" s="38"/>
      <c r="T11" s="38"/>
      <c r="U11" s="64"/>
      <c r="W11" s="63"/>
      <c r="X11" s="38"/>
      <c r="Y11" s="38"/>
      <c r="Z11" s="38"/>
      <c r="AA11" s="38"/>
      <c r="AB11" s="64"/>
      <c r="AD11" s="213">
        <f t="shared" si="2"/>
        <v>0</v>
      </c>
      <c r="AE11" s="213">
        <f t="shared" si="0"/>
        <v>0</v>
      </c>
      <c r="AF11" s="213">
        <f t="shared" si="0"/>
        <v>0</v>
      </c>
      <c r="AG11" s="213">
        <f t="shared" si="0"/>
        <v>0</v>
      </c>
      <c r="AH11" s="213">
        <f t="shared" si="0"/>
        <v>0</v>
      </c>
      <c r="AI11" s="213">
        <f t="shared" si="0"/>
        <v>0</v>
      </c>
      <c r="AJ11" s="213">
        <f t="shared" si="0"/>
        <v>0</v>
      </c>
    </row>
    <row r="12" spans="1:36" ht="163.5" customHeight="1">
      <c r="A12" s="45" t="s">
        <v>202</v>
      </c>
      <c r="B12" s="45" t="s">
        <v>178</v>
      </c>
      <c r="C12" s="405" t="s">
        <v>204</v>
      </c>
      <c r="D12" s="32" t="s">
        <v>205</v>
      </c>
      <c r="E12" s="32" t="s">
        <v>112</v>
      </c>
      <c r="F12" s="33" t="s">
        <v>206</v>
      </c>
      <c r="G12" s="94" t="s">
        <v>29</v>
      </c>
      <c r="H12" s="94">
        <v>7</v>
      </c>
      <c r="I12" s="139">
        <f t="shared" si="1"/>
        <v>1111420</v>
      </c>
      <c r="J12" s="149"/>
      <c r="K12" s="322" t="s">
        <v>207</v>
      </c>
      <c r="L12" s="283" t="s">
        <v>208</v>
      </c>
      <c r="M12" s="254" t="s">
        <v>209</v>
      </c>
      <c r="N12" s="146"/>
      <c r="O12" s="162"/>
      <c r="P12" s="67">
        <v>0</v>
      </c>
      <c r="Q12" s="21">
        <v>743000</v>
      </c>
      <c r="R12" s="136">
        <v>313420</v>
      </c>
      <c r="S12" s="21">
        <v>55000</v>
      </c>
      <c r="T12" s="21">
        <v>0</v>
      </c>
      <c r="U12" s="66">
        <v>0</v>
      </c>
      <c r="W12" s="67">
        <v>0</v>
      </c>
      <c r="X12" s="21">
        <v>0</v>
      </c>
      <c r="Y12" s="136">
        <v>0</v>
      </c>
      <c r="Z12" s="21">
        <v>0</v>
      </c>
      <c r="AA12" s="21">
        <v>0</v>
      </c>
      <c r="AB12" s="66">
        <v>0</v>
      </c>
      <c r="AD12" s="213">
        <f t="shared" si="2"/>
        <v>0</v>
      </c>
      <c r="AE12" s="213">
        <f t="shared" si="0"/>
        <v>0</v>
      </c>
      <c r="AF12" s="213">
        <f t="shared" si="0"/>
        <v>0</v>
      </c>
      <c r="AG12" s="213">
        <f t="shared" si="0"/>
        <v>0</v>
      </c>
      <c r="AH12" s="213">
        <f t="shared" si="0"/>
        <v>0</v>
      </c>
      <c r="AI12" s="213">
        <f t="shared" si="0"/>
        <v>1111420</v>
      </c>
      <c r="AJ12" s="213">
        <f t="shared" si="0"/>
        <v>0</v>
      </c>
    </row>
    <row r="13" spans="1:36" s="382" customFormat="1" ht="36" customHeight="1">
      <c r="A13" s="372" t="s">
        <v>202</v>
      </c>
      <c r="B13" s="372" t="s">
        <v>178</v>
      </c>
      <c r="C13" s="406"/>
      <c r="D13" s="32" t="s">
        <v>210</v>
      </c>
      <c r="E13" s="32" t="s">
        <v>112</v>
      </c>
      <c r="F13" s="40" t="s">
        <v>479</v>
      </c>
      <c r="G13" s="94" t="s">
        <v>29</v>
      </c>
      <c r="H13" s="94">
        <v>7</v>
      </c>
      <c r="I13" s="373">
        <f t="shared" si="1"/>
        <v>25000</v>
      </c>
      <c r="J13" s="374"/>
      <c r="K13" s="375"/>
      <c r="L13" s="375" t="s">
        <v>215</v>
      </c>
      <c r="M13" s="376"/>
      <c r="N13" s="377"/>
      <c r="O13" s="378"/>
      <c r="P13" s="379">
        <v>0</v>
      </c>
      <c r="Q13" s="380">
        <v>0</v>
      </c>
      <c r="R13" s="380">
        <v>25000</v>
      </c>
      <c r="S13" s="380">
        <v>0</v>
      </c>
      <c r="T13" s="380">
        <v>0</v>
      </c>
      <c r="U13" s="381">
        <v>0</v>
      </c>
      <c r="W13" s="379">
        <v>0</v>
      </c>
      <c r="X13" s="380">
        <v>0</v>
      </c>
      <c r="Y13" s="380">
        <v>0</v>
      </c>
      <c r="Z13" s="380">
        <v>0</v>
      </c>
      <c r="AA13" s="380">
        <v>0</v>
      </c>
      <c r="AB13" s="381">
        <v>0</v>
      </c>
      <c r="AD13" s="383">
        <f t="shared" ref="AD13:AJ13" si="3">IF($H13=AD$3,$I13,0)</f>
        <v>0</v>
      </c>
      <c r="AE13" s="383">
        <f t="shared" si="3"/>
        <v>0</v>
      </c>
      <c r="AF13" s="383">
        <f t="shared" si="3"/>
        <v>0</v>
      </c>
      <c r="AG13" s="383">
        <f t="shared" si="3"/>
        <v>0</v>
      </c>
      <c r="AH13" s="383">
        <f t="shared" si="3"/>
        <v>0</v>
      </c>
      <c r="AI13" s="383">
        <f t="shared" si="3"/>
        <v>25000</v>
      </c>
      <c r="AJ13" s="383">
        <f t="shared" si="3"/>
        <v>0</v>
      </c>
    </row>
    <row r="14" spans="1:36" ht="49.5" customHeight="1">
      <c r="A14" s="45" t="s">
        <v>202</v>
      </c>
      <c r="B14" s="45" t="s">
        <v>178</v>
      </c>
      <c r="C14" s="406"/>
      <c r="D14" s="32" t="s">
        <v>211</v>
      </c>
      <c r="E14" s="32" t="s">
        <v>112</v>
      </c>
      <c r="F14" s="33" t="s">
        <v>212</v>
      </c>
      <c r="G14" s="94" t="s">
        <v>29</v>
      </c>
      <c r="H14" s="94">
        <v>7</v>
      </c>
      <c r="I14" s="139">
        <f t="shared" si="1"/>
        <v>41000</v>
      </c>
      <c r="K14" s="323" t="s">
        <v>213</v>
      </c>
      <c r="L14" s="150"/>
      <c r="M14" s="151"/>
      <c r="N14" s="146"/>
      <c r="O14" s="162"/>
      <c r="P14" s="67">
        <v>0</v>
      </c>
      <c r="Q14" s="26">
        <v>41000</v>
      </c>
      <c r="R14" s="21">
        <v>0</v>
      </c>
      <c r="S14" s="21">
        <v>0</v>
      </c>
      <c r="T14" s="21">
        <v>0</v>
      </c>
      <c r="U14" s="66">
        <v>0</v>
      </c>
      <c r="W14" s="67">
        <v>0</v>
      </c>
      <c r="X14" s="26">
        <v>0</v>
      </c>
      <c r="Y14" s="21">
        <v>0</v>
      </c>
      <c r="Z14" s="21">
        <v>0</v>
      </c>
      <c r="AA14" s="21">
        <v>0</v>
      </c>
      <c r="AB14" s="66">
        <v>0</v>
      </c>
      <c r="AD14" s="213">
        <f t="shared" si="2"/>
        <v>0</v>
      </c>
      <c r="AE14" s="213">
        <f t="shared" si="0"/>
        <v>0</v>
      </c>
      <c r="AF14" s="213">
        <f t="shared" si="0"/>
        <v>0</v>
      </c>
      <c r="AG14" s="213">
        <f t="shared" si="0"/>
        <v>0</v>
      </c>
      <c r="AH14" s="213">
        <f t="shared" si="0"/>
        <v>0</v>
      </c>
      <c r="AI14" s="213">
        <f t="shared" si="0"/>
        <v>41000</v>
      </c>
      <c r="AJ14" s="213">
        <f t="shared" si="0"/>
        <v>0</v>
      </c>
    </row>
    <row r="15" spans="1:36" ht="18">
      <c r="A15" s="45" t="s">
        <v>202</v>
      </c>
      <c r="B15" s="45"/>
      <c r="C15" s="406"/>
      <c r="D15" s="32"/>
      <c r="E15" s="31"/>
      <c r="F15" s="40"/>
      <c r="G15" s="94" t="s">
        <v>29</v>
      </c>
      <c r="H15" s="94">
        <v>7</v>
      </c>
      <c r="I15" s="139">
        <f>SUM(P15:U15)</f>
        <v>0</v>
      </c>
      <c r="J15" s="153"/>
      <c r="K15" s="152"/>
      <c r="M15" s="151"/>
      <c r="N15" s="154"/>
      <c r="O15" s="164"/>
      <c r="P15" s="65">
        <v>0</v>
      </c>
      <c r="Q15" s="21">
        <v>0</v>
      </c>
      <c r="R15" s="21">
        <v>0</v>
      </c>
      <c r="S15" s="21">
        <v>0</v>
      </c>
      <c r="T15" s="21">
        <v>0</v>
      </c>
      <c r="U15" s="66">
        <v>0</v>
      </c>
      <c r="W15" s="65">
        <v>0</v>
      </c>
      <c r="X15" s="21">
        <v>0</v>
      </c>
      <c r="Y15" s="21">
        <v>0</v>
      </c>
      <c r="Z15" s="21">
        <v>0</v>
      </c>
      <c r="AA15" s="21">
        <v>0</v>
      </c>
      <c r="AB15" s="66">
        <v>0</v>
      </c>
      <c r="AD15" s="213">
        <f t="shared" ref="AD15:AJ15" si="4">IF($H15=AD$3,$I15,0)</f>
        <v>0</v>
      </c>
      <c r="AE15" s="213">
        <f t="shared" si="4"/>
        <v>0</v>
      </c>
      <c r="AF15" s="213">
        <f t="shared" si="4"/>
        <v>0</v>
      </c>
      <c r="AG15" s="213">
        <f t="shared" si="4"/>
        <v>0</v>
      </c>
      <c r="AH15" s="213">
        <f t="shared" si="4"/>
        <v>0</v>
      </c>
      <c r="AI15" s="213">
        <f t="shared" si="4"/>
        <v>0</v>
      </c>
      <c r="AJ15" s="213">
        <f t="shared" si="4"/>
        <v>0</v>
      </c>
    </row>
    <row r="16" spans="1:36" ht="22.5" customHeight="1">
      <c r="A16" s="20" t="s">
        <v>217</v>
      </c>
      <c r="B16" s="246"/>
      <c r="C16" s="257"/>
      <c r="D16" s="36" t="s">
        <v>218</v>
      </c>
      <c r="E16" s="37"/>
      <c r="F16" s="37"/>
      <c r="G16" s="37"/>
      <c r="H16" s="37"/>
      <c r="I16" s="140"/>
      <c r="J16" s="155"/>
      <c r="K16" s="156"/>
      <c r="L16" s="156"/>
      <c r="M16" s="157"/>
      <c r="N16" s="148"/>
      <c r="O16" s="163"/>
      <c r="P16" s="63"/>
      <c r="Q16" s="38"/>
      <c r="R16" s="38"/>
      <c r="S16" s="38"/>
      <c r="T16" s="38"/>
      <c r="U16" s="64"/>
      <c r="W16" s="63"/>
      <c r="X16" s="38"/>
      <c r="Y16" s="38"/>
      <c r="Z16" s="38"/>
      <c r="AA16" s="38"/>
      <c r="AB16" s="64"/>
      <c r="AD16" s="213">
        <f t="shared" si="2"/>
        <v>0</v>
      </c>
      <c r="AE16" s="213">
        <f t="shared" si="0"/>
        <v>0</v>
      </c>
      <c r="AF16" s="213">
        <f t="shared" si="0"/>
        <v>0</v>
      </c>
      <c r="AG16" s="213">
        <f t="shared" si="0"/>
        <v>0</v>
      </c>
      <c r="AH16" s="213">
        <f t="shared" si="0"/>
        <v>0</v>
      </c>
      <c r="AI16" s="213">
        <f t="shared" si="0"/>
        <v>0</v>
      </c>
      <c r="AJ16" s="213">
        <f t="shared" si="0"/>
        <v>0</v>
      </c>
    </row>
    <row r="17" spans="1:36" ht="72.75" customHeight="1">
      <c r="A17" s="45" t="s">
        <v>217</v>
      </c>
      <c r="B17" s="45" t="s">
        <v>178</v>
      </c>
      <c r="C17" s="405" t="s">
        <v>219</v>
      </c>
      <c r="D17" s="33" t="s">
        <v>220</v>
      </c>
      <c r="E17" s="33" t="s">
        <v>112</v>
      </c>
      <c r="F17" s="33" t="s">
        <v>221</v>
      </c>
      <c r="G17" s="94" t="s">
        <v>29</v>
      </c>
      <c r="H17" s="94">
        <v>7</v>
      </c>
      <c r="I17" s="139">
        <f t="shared" si="1"/>
        <v>100000</v>
      </c>
      <c r="J17" s="149"/>
      <c r="K17" s="152"/>
      <c r="L17" s="150"/>
      <c r="M17" s="349" t="s">
        <v>222</v>
      </c>
      <c r="N17" s="154"/>
      <c r="O17" s="164"/>
      <c r="P17" s="67">
        <v>0</v>
      </c>
      <c r="Q17" s="26">
        <v>0</v>
      </c>
      <c r="R17" s="21">
        <v>0</v>
      </c>
      <c r="S17" s="21">
        <v>100000</v>
      </c>
      <c r="T17" s="21">
        <v>0</v>
      </c>
      <c r="U17" s="66">
        <v>0</v>
      </c>
      <c r="W17" s="67">
        <v>0</v>
      </c>
      <c r="X17" s="26">
        <v>0</v>
      </c>
      <c r="Y17" s="21">
        <v>0</v>
      </c>
      <c r="Z17" s="21">
        <v>0</v>
      </c>
      <c r="AA17" s="21">
        <v>0</v>
      </c>
      <c r="AB17" s="66">
        <v>0</v>
      </c>
      <c r="AD17" s="213">
        <f t="shared" si="2"/>
        <v>0</v>
      </c>
      <c r="AE17" s="213">
        <f t="shared" si="0"/>
        <v>0</v>
      </c>
      <c r="AF17" s="213">
        <f t="shared" si="0"/>
        <v>0</v>
      </c>
      <c r="AG17" s="213">
        <f t="shared" si="0"/>
        <v>0</v>
      </c>
      <c r="AH17" s="213">
        <f t="shared" si="0"/>
        <v>0</v>
      </c>
      <c r="AI17" s="213">
        <f t="shared" si="0"/>
        <v>100000</v>
      </c>
      <c r="AJ17" s="213">
        <f t="shared" si="0"/>
        <v>0</v>
      </c>
    </row>
    <row r="18" spans="1:36" ht="72">
      <c r="A18" s="45" t="s">
        <v>217</v>
      </c>
      <c r="B18" s="45" t="s">
        <v>178</v>
      </c>
      <c r="C18" s="428"/>
      <c r="D18" s="33" t="s">
        <v>223</v>
      </c>
      <c r="E18" s="33" t="s">
        <v>112</v>
      </c>
      <c r="F18" s="33" t="s">
        <v>224</v>
      </c>
      <c r="G18" s="94" t="s">
        <v>29</v>
      </c>
      <c r="H18" s="94">
        <v>7</v>
      </c>
      <c r="I18" s="139">
        <f t="shared" si="1"/>
        <v>52000</v>
      </c>
      <c r="J18" s="153"/>
      <c r="K18" s="350" t="s">
        <v>225</v>
      </c>
      <c r="L18" s="150"/>
      <c r="M18" s="360" t="s">
        <v>226</v>
      </c>
      <c r="N18" s="154"/>
      <c r="O18" s="164"/>
      <c r="P18" s="65">
        <v>0</v>
      </c>
      <c r="Q18" s="21">
        <v>42000</v>
      </c>
      <c r="R18" s="21">
        <v>0</v>
      </c>
      <c r="S18" s="21">
        <v>10000</v>
      </c>
      <c r="T18" s="21">
        <v>0</v>
      </c>
      <c r="U18" s="66">
        <v>0</v>
      </c>
      <c r="W18" s="65">
        <v>0</v>
      </c>
      <c r="X18" s="21">
        <v>0</v>
      </c>
      <c r="Y18" s="21">
        <v>0</v>
      </c>
      <c r="Z18" s="21">
        <v>0</v>
      </c>
      <c r="AA18" s="21">
        <v>0</v>
      </c>
      <c r="AB18" s="66">
        <v>0</v>
      </c>
      <c r="AD18" s="213">
        <f t="shared" si="2"/>
        <v>0</v>
      </c>
      <c r="AE18" s="213">
        <f t="shared" si="0"/>
        <v>0</v>
      </c>
      <c r="AF18" s="213">
        <f t="shared" si="0"/>
        <v>0</v>
      </c>
      <c r="AG18" s="213">
        <f t="shared" si="0"/>
        <v>0</v>
      </c>
      <c r="AH18" s="213">
        <f t="shared" si="0"/>
        <v>0</v>
      </c>
      <c r="AI18" s="213">
        <f t="shared" si="0"/>
        <v>52000</v>
      </c>
      <c r="AJ18" s="213">
        <f t="shared" si="0"/>
        <v>0</v>
      </c>
    </row>
    <row r="19" spans="1:36" ht="181.5" customHeight="1">
      <c r="A19" s="45" t="s">
        <v>217</v>
      </c>
      <c r="B19" s="45"/>
      <c r="C19" s="428"/>
      <c r="D19" s="33" t="s">
        <v>495</v>
      </c>
      <c r="E19" s="33" t="s">
        <v>112</v>
      </c>
      <c r="F19" s="33" t="s">
        <v>228</v>
      </c>
      <c r="G19" s="94" t="s">
        <v>29</v>
      </c>
      <c r="H19" s="94">
        <v>7</v>
      </c>
      <c r="I19" s="139">
        <f t="shared" si="1"/>
        <v>440000</v>
      </c>
      <c r="J19" s="158"/>
      <c r="K19" s="159"/>
      <c r="L19" s="159"/>
      <c r="M19" s="312" t="s">
        <v>229</v>
      </c>
      <c r="N19" s="313"/>
      <c r="O19" s="314"/>
      <c r="P19" s="65">
        <v>0</v>
      </c>
      <c r="Q19" s="21">
        <v>0</v>
      </c>
      <c r="R19" s="21">
        <v>0</v>
      </c>
      <c r="S19" s="21">
        <v>440000</v>
      </c>
      <c r="T19" s="21">
        <v>0</v>
      </c>
      <c r="U19" s="66">
        <v>0</v>
      </c>
      <c r="W19" s="65">
        <v>0</v>
      </c>
      <c r="X19" s="21">
        <v>0</v>
      </c>
      <c r="Y19" s="21">
        <v>0</v>
      </c>
      <c r="Z19" s="21">
        <v>0</v>
      </c>
      <c r="AA19" s="21">
        <v>0</v>
      </c>
      <c r="AB19" s="66">
        <v>0</v>
      </c>
      <c r="AD19" s="213">
        <f t="shared" si="2"/>
        <v>0</v>
      </c>
      <c r="AE19" s="213">
        <f t="shared" si="0"/>
        <v>0</v>
      </c>
      <c r="AF19" s="213">
        <f t="shared" si="0"/>
        <v>0</v>
      </c>
      <c r="AG19" s="213">
        <f t="shared" si="0"/>
        <v>0</v>
      </c>
      <c r="AH19" s="213">
        <f t="shared" si="0"/>
        <v>0</v>
      </c>
      <c r="AI19" s="213">
        <f t="shared" si="0"/>
        <v>440000</v>
      </c>
      <c r="AJ19" s="213">
        <f t="shared" si="0"/>
        <v>0</v>
      </c>
    </row>
    <row r="20" spans="1:36" ht="35.25" customHeight="1">
      <c r="A20" s="45" t="s">
        <v>217</v>
      </c>
      <c r="B20" s="45" t="s">
        <v>178</v>
      </c>
      <c r="C20" s="425"/>
      <c r="D20" s="33" t="s">
        <v>496</v>
      </c>
      <c r="E20" s="33" t="s">
        <v>112</v>
      </c>
      <c r="F20" s="33" t="s">
        <v>484</v>
      </c>
      <c r="G20" s="94" t="s">
        <v>29</v>
      </c>
      <c r="H20" s="94">
        <v>7</v>
      </c>
      <c r="I20" s="139">
        <f t="shared" si="1"/>
        <v>0</v>
      </c>
      <c r="J20" s="158"/>
      <c r="K20" s="159"/>
      <c r="L20" s="159"/>
      <c r="M20" s="295"/>
      <c r="N20" s="160"/>
      <c r="O20" s="165"/>
      <c r="P20" s="65">
        <v>0</v>
      </c>
      <c r="Q20" s="21">
        <v>0</v>
      </c>
      <c r="R20" s="21">
        <v>0</v>
      </c>
      <c r="S20" s="21">
        <v>0</v>
      </c>
      <c r="T20" s="21">
        <v>0</v>
      </c>
      <c r="U20" s="66">
        <v>0</v>
      </c>
      <c r="W20" s="65">
        <v>0</v>
      </c>
      <c r="X20" s="21">
        <v>0</v>
      </c>
      <c r="Y20" s="21">
        <v>0</v>
      </c>
      <c r="Z20" s="21">
        <v>0</v>
      </c>
      <c r="AA20" s="21">
        <v>0</v>
      </c>
      <c r="AB20" s="66">
        <v>0</v>
      </c>
      <c r="AD20" s="213">
        <f t="shared" si="2"/>
        <v>0</v>
      </c>
      <c r="AE20" s="213">
        <f t="shared" si="0"/>
        <v>0</v>
      </c>
      <c r="AF20" s="213">
        <f t="shared" si="0"/>
        <v>0</v>
      </c>
      <c r="AG20" s="213">
        <f t="shared" si="0"/>
        <v>0</v>
      </c>
      <c r="AH20" s="213">
        <f t="shared" si="0"/>
        <v>0</v>
      </c>
      <c r="AI20" s="213">
        <f t="shared" si="0"/>
        <v>0</v>
      </c>
      <c r="AJ20" s="213">
        <f t="shared" si="0"/>
        <v>0</v>
      </c>
    </row>
    <row r="21" spans="1:36" ht="22.5" customHeight="1" thickBot="1">
      <c r="A21" s="20"/>
      <c r="B21" s="246"/>
      <c r="C21" s="246"/>
      <c r="D21" s="36"/>
      <c r="E21" s="37"/>
      <c r="F21" s="37"/>
      <c r="G21" s="38" t="s">
        <v>231</v>
      </c>
      <c r="H21" s="38"/>
      <c r="I21" s="99"/>
      <c r="J21" s="37"/>
      <c r="K21" s="37"/>
      <c r="L21" s="37"/>
      <c r="M21" s="37"/>
      <c r="N21" s="38"/>
      <c r="O21" s="61"/>
      <c r="P21" s="68">
        <f t="shared" ref="P21:U21" si="5">SUM(P5:P20)</f>
        <v>0</v>
      </c>
      <c r="Q21" s="68">
        <f t="shared" si="5"/>
        <v>1363000</v>
      </c>
      <c r="R21" s="68">
        <f t="shared" si="5"/>
        <v>1145000</v>
      </c>
      <c r="S21" s="68">
        <f t="shared" si="5"/>
        <v>695000</v>
      </c>
      <c r="T21" s="68">
        <f t="shared" si="5"/>
        <v>0</v>
      </c>
      <c r="U21" s="68">
        <f t="shared" si="5"/>
        <v>390000</v>
      </c>
      <c r="W21" s="68">
        <f t="shared" ref="W21:AB21" si="6">SUM(W5:W20)</f>
        <v>0</v>
      </c>
      <c r="X21" s="68">
        <f t="shared" si="6"/>
        <v>0</v>
      </c>
      <c r="Y21" s="68">
        <f t="shared" si="6"/>
        <v>0</v>
      </c>
      <c r="Z21" s="68">
        <f t="shared" si="6"/>
        <v>0</v>
      </c>
      <c r="AA21" s="68">
        <f t="shared" si="6"/>
        <v>0</v>
      </c>
      <c r="AB21" s="68">
        <f t="shared" si="6"/>
        <v>0</v>
      </c>
      <c r="AD21" s="214">
        <f t="shared" ref="AD21:AJ21" si="7">SUM(AD5:AD20)</f>
        <v>0</v>
      </c>
      <c r="AE21" s="214">
        <f t="shared" si="7"/>
        <v>0</v>
      </c>
      <c r="AF21" s="214">
        <f t="shared" si="7"/>
        <v>0</v>
      </c>
      <c r="AG21" s="214">
        <f t="shared" si="7"/>
        <v>0</v>
      </c>
      <c r="AH21" s="214">
        <f t="shared" si="7"/>
        <v>0</v>
      </c>
      <c r="AI21" s="214">
        <f t="shared" si="7"/>
        <v>3593000</v>
      </c>
      <c r="AJ21" s="214">
        <f t="shared" si="7"/>
        <v>0</v>
      </c>
    </row>
    <row r="22" spans="1:36" ht="26.25" customHeight="1">
      <c r="K22"/>
      <c r="L22"/>
      <c r="M22"/>
      <c r="P22" s="21"/>
      <c r="Q22" s="26"/>
      <c r="R22" s="24"/>
      <c r="S22" s="24"/>
      <c r="T22" s="24"/>
      <c r="U22" s="21"/>
    </row>
    <row r="23" spans="1:36" ht="24" customHeight="1">
      <c r="A23" s="12"/>
      <c r="B23" s="12"/>
      <c r="C23" s="12"/>
      <c r="D23" s="90" t="s">
        <v>92</v>
      </c>
      <c r="E23" s="294" t="s">
        <v>93</v>
      </c>
      <c r="F23" s="12"/>
      <c r="G23" s="12"/>
      <c r="H23" s="12"/>
      <c r="I23" s="12"/>
      <c r="J23" s="8"/>
      <c r="K23" s="8"/>
      <c r="L23"/>
      <c r="M23"/>
      <c r="Q23" s="8"/>
      <c r="R23"/>
      <c r="S23"/>
    </row>
    <row r="24" spans="1:36">
      <c r="D24" s="91" t="s">
        <v>94</v>
      </c>
      <c r="E24" s="296">
        <f>AD21</f>
        <v>0</v>
      </c>
      <c r="J24" s="8"/>
      <c r="K24" s="8"/>
      <c r="L24"/>
      <c r="M24"/>
      <c r="Q24" s="8"/>
      <c r="R24"/>
      <c r="S24"/>
    </row>
    <row r="25" spans="1:36">
      <c r="A25" s="14"/>
      <c r="B25" s="14"/>
      <c r="C25" s="14"/>
      <c r="D25" s="91" t="s">
        <v>95</v>
      </c>
      <c r="E25" s="296">
        <f>AE21</f>
        <v>0</v>
      </c>
      <c r="H25" s="14"/>
      <c r="I25" s="14"/>
      <c r="J25" s="8"/>
      <c r="K25" s="8"/>
      <c r="L25"/>
      <c r="M25"/>
      <c r="Q25" s="8"/>
      <c r="R25"/>
      <c r="S25"/>
    </row>
    <row r="26" spans="1:36">
      <c r="A26" s="12"/>
      <c r="B26" s="12"/>
      <c r="C26" s="12"/>
      <c r="D26" s="91" t="s">
        <v>96</v>
      </c>
      <c r="E26" s="296">
        <f>AF21</f>
        <v>0</v>
      </c>
      <c r="H26" s="12"/>
      <c r="I26" s="12"/>
      <c r="J26" s="8"/>
      <c r="K26" s="8"/>
      <c r="L26"/>
      <c r="M26"/>
      <c r="Q26" s="8"/>
      <c r="R26"/>
      <c r="S26"/>
    </row>
    <row r="27" spans="1:36">
      <c r="A27" s="12"/>
      <c r="B27" s="12"/>
      <c r="C27" s="12"/>
      <c r="D27" s="91" t="s">
        <v>97</v>
      </c>
      <c r="E27" s="296">
        <f>AG21</f>
        <v>0</v>
      </c>
      <c r="H27" s="12"/>
      <c r="I27" s="12"/>
      <c r="J27" s="8"/>
      <c r="K27" s="8"/>
      <c r="L27"/>
      <c r="M27"/>
      <c r="Q27" s="8"/>
      <c r="R27"/>
      <c r="S27"/>
    </row>
    <row r="28" spans="1:36">
      <c r="A28" s="16"/>
      <c r="B28" s="16"/>
      <c r="C28" s="16"/>
      <c r="D28" s="91" t="s">
        <v>98</v>
      </c>
      <c r="E28" s="296">
        <f>AH21</f>
        <v>0</v>
      </c>
      <c r="H28" s="16"/>
      <c r="I28" s="16"/>
      <c r="J28" s="8"/>
      <c r="K28" s="8"/>
      <c r="L28"/>
      <c r="M28"/>
      <c r="Q28" s="8"/>
      <c r="R28"/>
      <c r="S28"/>
    </row>
    <row r="29" spans="1:36">
      <c r="A29" s="16"/>
      <c r="B29" s="16"/>
      <c r="C29" s="16"/>
      <c r="D29" s="91" t="s">
        <v>99</v>
      </c>
      <c r="E29" s="296">
        <f>AI21</f>
        <v>3593000</v>
      </c>
      <c r="H29" s="16"/>
      <c r="I29" s="16"/>
      <c r="J29" s="8"/>
      <c r="K29" s="8"/>
      <c r="L29"/>
      <c r="M29"/>
      <c r="Q29" s="8"/>
      <c r="R29"/>
      <c r="S29"/>
    </row>
    <row r="30" spans="1:36">
      <c r="D30" s="91" t="s">
        <v>100</v>
      </c>
      <c r="E30" s="296">
        <f>AJ21</f>
        <v>0</v>
      </c>
      <c r="J30" s="8"/>
      <c r="K30" s="8"/>
      <c r="L30"/>
      <c r="M30"/>
      <c r="Q30" s="8"/>
      <c r="R30"/>
      <c r="S30"/>
    </row>
    <row r="31" spans="1:36">
      <c r="D31" s="91"/>
      <c r="E31" s="297"/>
      <c r="J31" s="8"/>
      <c r="K31" s="8"/>
      <c r="L31"/>
      <c r="M31"/>
      <c r="Q31" s="8"/>
      <c r="R31"/>
      <c r="S31"/>
    </row>
    <row r="32" spans="1:36">
      <c r="A32" s="18"/>
      <c r="B32" s="18"/>
      <c r="C32" s="18"/>
      <c r="D32" s="91" t="s">
        <v>232</v>
      </c>
      <c r="E32" s="298">
        <f>SUM(E24:E30)</f>
        <v>3593000</v>
      </c>
      <c r="H32" s="18"/>
      <c r="I32" s="18"/>
      <c r="J32" s="8"/>
      <c r="K32" s="8"/>
      <c r="L32"/>
      <c r="M32"/>
      <c r="Q32" s="8"/>
      <c r="R32"/>
      <c r="S32"/>
    </row>
    <row r="33" spans="4:19">
      <c r="D33" s="92"/>
      <c r="E33" s="299"/>
      <c r="J33" s="8"/>
      <c r="K33" s="8"/>
      <c r="L33"/>
      <c r="M33"/>
      <c r="Q33" s="8"/>
      <c r="R33"/>
      <c r="S33"/>
    </row>
    <row r="34" spans="4:19">
      <c r="D34" s="91" t="s">
        <v>102</v>
      </c>
      <c r="E34" s="300"/>
      <c r="J34" s="8"/>
      <c r="K34" s="8"/>
      <c r="L34"/>
      <c r="M34"/>
      <c r="Q34" s="8"/>
      <c r="R34"/>
      <c r="S34"/>
    </row>
    <row r="35" spans="4:19">
      <c r="D35" s="91" t="s">
        <v>103</v>
      </c>
      <c r="E35" s="300">
        <f>SUM(W21:AB21)</f>
        <v>0</v>
      </c>
      <c r="J35" s="8"/>
      <c r="K35" s="8"/>
      <c r="L35"/>
      <c r="M35"/>
      <c r="Q35" s="8"/>
      <c r="R35"/>
      <c r="S35"/>
    </row>
    <row r="36" spans="4:19">
      <c r="D36" s="89"/>
      <c r="E36" s="225">
        <v>17963807</v>
      </c>
    </row>
  </sheetData>
  <sheetProtection algorithmName="SHA-512" hashValue="PIMRW5dbSZbnp/uXJtJkvuPjbPh+6LkrLXWpSTh2WG/F0f+0lenMIDgtydBA+T/42xzqZqbYlz4sPtN9iuwdqQ==" saltValue="XvK263eP9vVVPNxCFea1iA==" spinCount="100000" sheet="1" objects="1" scenarios="1"/>
  <autoFilter ref="A2:G3" xr:uid="{00000000-0009-0000-0000-000003000000}"/>
  <mergeCells count="16">
    <mergeCell ref="A2:A3"/>
    <mergeCell ref="D2:D3"/>
    <mergeCell ref="E2:E3"/>
    <mergeCell ref="F2:F3"/>
    <mergeCell ref="G2:G3"/>
    <mergeCell ref="C2:C3"/>
    <mergeCell ref="P1:AB1"/>
    <mergeCell ref="W2:AB2"/>
    <mergeCell ref="C17:C20"/>
    <mergeCell ref="C5:C6"/>
    <mergeCell ref="J2:O2"/>
    <mergeCell ref="P2:U2"/>
    <mergeCell ref="H2:H3"/>
    <mergeCell ref="I2:I3"/>
    <mergeCell ref="C8:C10"/>
    <mergeCell ref="C12:C15"/>
  </mergeCells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K26"/>
  <sheetViews>
    <sheetView zoomScale="70" zoomScaleNormal="70" workbookViewId="0">
      <pane ySplit="3" topLeftCell="A4" activePane="bottomLeft" state="frozen"/>
      <selection pane="bottomLeft" activeCell="I1" sqref="I1:AM1048576"/>
    </sheetView>
  </sheetViews>
  <sheetFormatPr defaultColWidth="8.5" defaultRowHeight="15.6" outlineLevelCol="1"/>
  <cols>
    <col min="1" max="1" width="19" customWidth="1"/>
    <col min="2" max="2" width="14.5" customWidth="1"/>
    <col min="3" max="3" width="31" customWidth="1"/>
    <col min="4" max="4" width="64" customWidth="1"/>
    <col min="5" max="5" width="18.5" customWidth="1"/>
    <col min="6" max="6" width="53" customWidth="1"/>
    <col min="7" max="7" width="13.5" customWidth="1"/>
    <col min="8" max="9" width="12" customWidth="1"/>
    <col min="10" max="10" width="18.19921875" hidden="1" customWidth="1"/>
    <col min="11" max="11" width="10.19921875" style="7" hidden="1" customWidth="1"/>
    <col min="12" max="12" width="10.19921875" style="8" hidden="1" customWidth="1"/>
    <col min="13" max="13" width="18.69921875" style="8" hidden="1" customWidth="1"/>
    <col min="14" max="14" width="16.5" hidden="1" customWidth="1"/>
    <col min="15" max="16" width="12" hidden="1" customWidth="1"/>
    <col min="17" max="17" width="10.5" style="7" hidden="1" customWidth="1"/>
    <col min="18" max="19" width="10.5" style="8" hidden="1" customWidth="1"/>
    <col min="20" max="21" width="10.5" hidden="1" customWidth="1"/>
    <col min="22" max="22" width="8" hidden="1" customWidth="1"/>
    <col min="23" max="28" width="8.5" hidden="1" customWidth="1"/>
    <col min="29" max="29" width="20" hidden="1" customWidth="1"/>
    <col min="30" max="30" width="20" hidden="1" customWidth="1" outlineLevel="1"/>
    <col min="31" max="36" width="8.5" hidden="1" customWidth="1" outlineLevel="1"/>
    <col min="37" max="37" width="0" hidden="1" customWidth="1" collapsed="1"/>
    <col min="38" max="38" width="0" hidden="1" customWidth="1"/>
  </cols>
  <sheetData>
    <row r="1" spans="1:36" ht="67.5" customHeight="1" thickBot="1">
      <c r="A1" s="93" t="s">
        <v>233</v>
      </c>
      <c r="B1" s="93"/>
      <c r="C1" s="93"/>
      <c r="D1" s="93" t="s">
        <v>234</v>
      </c>
      <c r="K1" s="10"/>
      <c r="L1" s="11"/>
      <c r="M1" s="11"/>
      <c r="N1" s="11"/>
      <c r="O1" s="11"/>
      <c r="P1" s="393" t="s">
        <v>2</v>
      </c>
      <c r="Q1" s="393"/>
      <c r="R1" s="393"/>
      <c r="S1" s="393"/>
      <c r="T1" s="393"/>
      <c r="U1" s="393"/>
      <c r="V1" s="393"/>
      <c r="W1" s="393"/>
      <c r="X1" s="393"/>
      <c r="Y1" s="393"/>
      <c r="Z1" s="393"/>
      <c r="AA1" s="393"/>
      <c r="AB1" s="393"/>
    </row>
    <row r="2" spans="1:36" ht="67.5" customHeight="1">
      <c r="A2" s="400" t="s">
        <v>3</v>
      </c>
      <c r="B2" s="266" t="s">
        <v>4</v>
      </c>
      <c r="C2" s="418" t="s">
        <v>5</v>
      </c>
      <c r="D2" s="400" t="s">
        <v>6</v>
      </c>
      <c r="E2" s="402" t="s">
        <v>7</v>
      </c>
      <c r="F2" s="402" t="s">
        <v>8</v>
      </c>
      <c r="G2" s="402" t="s">
        <v>9</v>
      </c>
      <c r="H2" s="418" t="s">
        <v>10</v>
      </c>
      <c r="I2" s="418" t="s">
        <v>106</v>
      </c>
      <c r="J2" s="402" t="s">
        <v>12</v>
      </c>
      <c r="K2" s="402"/>
      <c r="L2" s="402"/>
      <c r="M2" s="402"/>
      <c r="N2" s="402"/>
      <c r="O2" s="423"/>
      <c r="P2" s="420" t="s">
        <v>13</v>
      </c>
      <c r="Q2" s="421"/>
      <c r="R2" s="421"/>
      <c r="S2" s="421"/>
      <c r="T2" s="421"/>
      <c r="U2" s="422"/>
      <c r="W2" s="394" t="s">
        <v>14</v>
      </c>
      <c r="X2" s="395"/>
      <c r="Y2" s="395"/>
      <c r="Z2" s="395"/>
      <c r="AA2" s="395"/>
      <c r="AB2" s="396"/>
    </row>
    <row r="3" spans="1:36" ht="20.25" customHeight="1">
      <c r="A3" s="400"/>
      <c r="B3" s="267"/>
      <c r="C3" s="404"/>
      <c r="D3" s="400"/>
      <c r="E3" s="402"/>
      <c r="F3" s="402"/>
      <c r="G3" s="402"/>
      <c r="H3" s="404"/>
      <c r="I3" s="404"/>
      <c r="J3" s="260" t="s">
        <v>15</v>
      </c>
      <c r="K3" s="260" t="s">
        <v>16</v>
      </c>
      <c r="L3" s="260" t="s">
        <v>17</v>
      </c>
      <c r="M3" s="260" t="s">
        <v>18</v>
      </c>
      <c r="N3" s="260" t="s">
        <v>19</v>
      </c>
      <c r="O3" s="261" t="s">
        <v>20</v>
      </c>
      <c r="P3" s="121" t="s">
        <v>15</v>
      </c>
      <c r="Q3" s="260" t="s">
        <v>16</v>
      </c>
      <c r="R3" s="260" t="s">
        <v>17</v>
      </c>
      <c r="S3" s="260" t="s">
        <v>18</v>
      </c>
      <c r="T3" s="260" t="s">
        <v>19</v>
      </c>
      <c r="U3" s="122" t="s">
        <v>20</v>
      </c>
      <c r="W3" s="121" t="s">
        <v>15</v>
      </c>
      <c r="X3" s="260" t="s">
        <v>16</v>
      </c>
      <c r="Y3" s="260" t="s">
        <v>17</v>
      </c>
      <c r="Z3" s="260" t="s">
        <v>18</v>
      </c>
      <c r="AA3" s="260" t="s">
        <v>19</v>
      </c>
      <c r="AB3" s="122" t="s">
        <v>20</v>
      </c>
      <c r="AD3" s="212">
        <v>1</v>
      </c>
      <c r="AE3" s="212">
        <v>2</v>
      </c>
      <c r="AF3" s="212">
        <v>3</v>
      </c>
      <c r="AG3" s="212">
        <v>5</v>
      </c>
      <c r="AH3" s="212">
        <v>6</v>
      </c>
      <c r="AI3" s="212">
        <v>7</v>
      </c>
      <c r="AJ3" s="212">
        <v>8</v>
      </c>
    </row>
    <row r="4" spans="1:36" ht="26.25" customHeight="1" thickBot="1">
      <c r="A4" s="259" t="s">
        <v>235</v>
      </c>
      <c r="B4" s="259"/>
      <c r="C4" s="259"/>
      <c r="D4" s="54" t="s">
        <v>236</v>
      </c>
      <c r="E4" s="54"/>
      <c r="F4" s="54"/>
      <c r="G4" s="54"/>
      <c r="H4" s="54"/>
      <c r="I4" s="182"/>
      <c r="J4" s="54"/>
      <c r="K4" s="54"/>
      <c r="L4" s="54"/>
      <c r="M4" s="54"/>
      <c r="N4" s="54"/>
      <c r="O4" s="75"/>
      <c r="P4" s="123"/>
      <c r="Q4" s="54"/>
      <c r="R4" s="54"/>
      <c r="S4" s="54"/>
      <c r="T4" s="54"/>
      <c r="U4" s="124"/>
      <c r="W4" s="123"/>
      <c r="X4" s="54"/>
      <c r="Y4" s="54"/>
      <c r="Z4" s="54"/>
      <c r="AA4" s="54"/>
      <c r="AB4" s="124"/>
      <c r="AD4" s="212"/>
      <c r="AE4" s="212"/>
      <c r="AF4" s="212"/>
      <c r="AG4" s="212"/>
      <c r="AH4" s="212"/>
      <c r="AI4" s="212"/>
      <c r="AJ4" s="212"/>
    </row>
    <row r="5" spans="1:36" ht="111" customHeight="1">
      <c r="A5" s="173" t="s">
        <v>235</v>
      </c>
      <c r="B5" s="269" t="s">
        <v>239</v>
      </c>
      <c r="C5" s="424" t="s">
        <v>490</v>
      </c>
      <c r="D5" s="174" t="s">
        <v>430</v>
      </c>
      <c r="E5" s="174" t="s">
        <v>49</v>
      </c>
      <c r="F5" s="352" t="s">
        <v>240</v>
      </c>
      <c r="G5" s="102" t="s">
        <v>29</v>
      </c>
      <c r="H5" s="178">
        <v>5</v>
      </c>
      <c r="I5" s="318">
        <f>SUM(P5:U5)</f>
        <v>570000</v>
      </c>
      <c r="J5" s="181" t="s">
        <v>241</v>
      </c>
      <c r="K5" s="326"/>
      <c r="L5" s="327"/>
      <c r="M5" s="329" t="s">
        <v>242</v>
      </c>
      <c r="N5" s="329" t="s">
        <v>243</v>
      </c>
      <c r="O5" s="328"/>
      <c r="P5" s="125">
        <v>150000</v>
      </c>
      <c r="Q5" s="108">
        <v>0</v>
      </c>
      <c r="R5" s="107">
        <v>0</v>
      </c>
      <c r="S5" s="107">
        <v>220000</v>
      </c>
      <c r="T5" s="107">
        <v>200000</v>
      </c>
      <c r="U5" s="126">
        <v>0</v>
      </c>
      <c r="V5" s="255"/>
      <c r="W5" s="125">
        <v>0</v>
      </c>
      <c r="X5" s="108">
        <v>0</v>
      </c>
      <c r="Y5" s="107">
        <v>0</v>
      </c>
      <c r="Z5" s="107">
        <v>0</v>
      </c>
      <c r="AA5" s="107">
        <v>0</v>
      </c>
      <c r="AB5" s="126">
        <v>0</v>
      </c>
      <c r="AD5" s="213">
        <f t="shared" ref="AD5:AD9" si="0">IF($H5=AD$3,$I5,0)</f>
        <v>0</v>
      </c>
      <c r="AE5" s="213">
        <f t="shared" ref="AE5:AJ9" si="1">IF($H5=AE$3,$I5,0)</f>
        <v>0</v>
      </c>
      <c r="AF5" s="213">
        <f t="shared" si="1"/>
        <v>0</v>
      </c>
      <c r="AG5" s="213">
        <f t="shared" si="1"/>
        <v>570000</v>
      </c>
      <c r="AH5" s="213">
        <f t="shared" si="1"/>
        <v>0</v>
      </c>
      <c r="AI5" s="213">
        <f t="shared" si="1"/>
        <v>0</v>
      </c>
      <c r="AJ5" s="213">
        <f t="shared" si="1"/>
        <v>0</v>
      </c>
    </row>
    <row r="6" spans="1:36" ht="91.2" customHeight="1">
      <c r="A6" s="173" t="s">
        <v>235</v>
      </c>
      <c r="B6" s="269"/>
      <c r="C6" s="424"/>
      <c r="D6" s="174" t="s">
        <v>244</v>
      </c>
      <c r="E6" s="51"/>
      <c r="F6" s="175" t="s">
        <v>497</v>
      </c>
      <c r="G6" s="102" t="s">
        <v>29</v>
      </c>
      <c r="H6" s="178">
        <v>8</v>
      </c>
      <c r="I6" s="184">
        <f>SUM(P6:U6)</f>
        <v>0</v>
      </c>
      <c r="J6" s="181"/>
      <c r="K6" s="308"/>
      <c r="L6" s="309"/>
      <c r="M6" s="309"/>
      <c r="N6" s="309"/>
      <c r="O6" s="310"/>
      <c r="P6" s="125">
        <v>0</v>
      </c>
      <c r="Q6" s="108">
        <v>0</v>
      </c>
      <c r="R6" s="107">
        <v>0</v>
      </c>
      <c r="S6" s="107">
        <v>0</v>
      </c>
      <c r="T6" s="107">
        <v>0</v>
      </c>
      <c r="U6" s="126">
        <v>0</v>
      </c>
      <c r="W6" s="125">
        <v>0</v>
      </c>
      <c r="X6" s="108">
        <v>0</v>
      </c>
      <c r="Y6" s="107">
        <v>0</v>
      </c>
      <c r="Z6" s="107">
        <v>0</v>
      </c>
      <c r="AA6" s="107">
        <v>0</v>
      </c>
      <c r="AB6" s="126">
        <v>0</v>
      </c>
      <c r="AD6" s="213">
        <f t="shared" ref="AD6:AJ6" si="2">IF($H6=AD$3,$I6,0)</f>
        <v>0</v>
      </c>
      <c r="AE6" s="213">
        <f t="shared" si="2"/>
        <v>0</v>
      </c>
      <c r="AF6" s="213">
        <f t="shared" si="2"/>
        <v>0</v>
      </c>
      <c r="AG6" s="213">
        <f t="shared" si="2"/>
        <v>0</v>
      </c>
      <c r="AH6" s="213">
        <f t="shared" si="2"/>
        <v>0</v>
      </c>
      <c r="AI6" s="213">
        <f t="shared" si="2"/>
        <v>0</v>
      </c>
      <c r="AJ6" s="213">
        <f t="shared" si="2"/>
        <v>0</v>
      </c>
    </row>
    <row r="7" spans="1:36" ht="22.5" customHeight="1">
      <c r="A7" s="259"/>
      <c r="B7" s="259"/>
      <c r="C7" s="259"/>
      <c r="D7" s="54" t="s">
        <v>245</v>
      </c>
      <c r="E7" s="55"/>
      <c r="F7" s="55"/>
      <c r="G7" s="101"/>
      <c r="H7" s="166"/>
      <c r="I7" s="185"/>
      <c r="J7" s="262"/>
      <c r="K7" s="260"/>
      <c r="L7" s="260"/>
      <c r="M7" s="260"/>
      <c r="N7" s="260"/>
      <c r="O7" s="261"/>
      <c r="P7" s="127"/>
      <c r="Q7" s="109"/>
      <c r="R7" s="109"/>
      <c r="S7" s="109"/>
      <c r="T7" s="109"/>
      <c r="U7" s="128"/>
      <c r="W7" s="127"/>
      <c r="X7" s="109"/>
      <c r="Y7" s="109"/>
      <c r="Z7" s="109"/>
      <c r="AA7" s="109"/>
      <c r="AB7" s="128"/>
      <c r="AD7" s="213">
        <f t="shared" si="0"/>
        <v>0</v>
      </c>
      <c r="AE7" s="213">
        <f t="shared" si="1"/>
        <v>0</v>
      </c>
      <c r="AF7" s="213">
        <f t="shared" si="1"/>
        <v>0</v>
      </c>
      <c r="AG7" s="213">
        <f t="shared" si="1"/>
        <v>0</v>
      </c>
      <c r="AH7" s="213">
        <f t="shared" si="1"/>
        <v>0</v>
      </c>
      <c r="AI7" s="213">
        <f t="shared" si="1"/>
        <v>0</v>
      </c>
      <c r="AJ7" s="213">
        <f t="shared" si="1"/>
        <v>0</v>
      </c>
    </row>
    <row r="8" spans="1:36" ht="175.2" customHeight="1">
      <c r="A8" s="173" t="s">
        <v>246</v>
      </c>
      <c r="B8" s="315"/>
      <c r="C8" s="388" t="s">
        <v>491</v>
      </c>
      <c r="D8" s="367" t="s">
        <v>247</v>
      </c>
      <c r="E8" s="176" t="s">
        <v>237</v>
      </c>
      <c r="F8" s="316" t="s">
        <v>248</v>
      </c>
      <c r="G8" s="103" t="s">
        <v>249</v>
      </c>
      <c r="H8" s="179">
        <v>5</v>
      </c>
      <c r="I8" s="184">
        <f t="shared" ref="I8" si="3">SUM(P8:U8)</f>
        <v>50000</v>
      </c>
      <c r="J8" s="181" t="s">
        <v>250</v>
      </c>
      <c r="K8" s="308"/>
      <c r="L8" s="309"/>
      <c r="M8" s="309"/>
      <c r="N8" s="309"/>
      <c r="O8" s="309"/>
      <c r="P8" s="125">
        <v>50000</v>
      </c>
      <c r="Q8" s="108">
        <v>0</v>
      </c>
      <c r="R8" s="107">
        <v>0</v>
      </c>
      <c r="S8" s="107">
        <v>0</v>
      </c>
      <c r="T8" s="107">
        <v>0</v>
      </c>
      <c r="U8" s="126">
        <v>0</v>
      </c>
      <c r="W8" s="125">
        <v>0</v>
      </c>
      <c r="X8" s="108">
        <v>0</v>
      </c>
      <c r="Y8" s="107">
        <v>0</v>
      </c>
      <c r="Z8" s="107">
        <v>0</v>
      </c>
      <c r="AA8" s="107">
        <v>0</v>
      </c>
      <c r="AB8" s="126">
        <v>0</v>
      </c>
      <c r="AD8" s="213">
        <f t="shared" si="0"/>
        <v>0</v>
      </c>
      <c r="AE8" s="213">
        <f t="shared" si="1"/>
        <v>0</v>
      </c>
      <c r="AF8" s="213">
        <f t="shared" si="1"/>
        <v>0</v>
      </c>
      <c r="AG8" s="213">
        <f t="shared" si="1"/>
        <v>50000</v>
      </c>
      <c r="AH8" s="213">
        <f t="shared" si="1"/>
        <v>0</v>
      </c>
      <c r="AI8" s="213">
        <f t="shared" si="1"/>
        <v>0</v>
      </c>
      <c r="AJ8" s="213">
        <f t="shared" si="1"/>
        <v>0</v>
      </c>
    </row>
    <row r="9" spans="1:36" ht="22.5" customHeight="1">
      <c r="A9" s="259" t="s">
        <v>251</v>
      </c>
      <c r="B9" s="245"/>
      <c r="C9" s="245"/>
      <c r="D9" s="438" t="s">
        <v>252</v>
      </c>
      <c r="E9" s="439"/>
      <c r="F9" s="76" t="s">
        <v>500</v>
      </c>
      <c r="G9" s="104"/>
      <c r="H9" s="180"/>
      <c r="I9" s="185"/>
      <c r="J9" s="262"/>
      <c r="K9" s="260"/>
      <c r="L9" s="260"/>
      <c r="M9" s="260"/>
      <c r="N9" s="260"/>
      <c r="O9" s="261"/>
      <c r="P9" s="129"/>
      <c r="Q9" s="109"/>
      <c r="R9" s="109"/>
      <c r="S9" s="109"/>
      <c r="T9" s="109"/>
      <c r="U9" s="128"/>
      <c r="W9" s="129"/>
      <c r="X9" s="109"/>
      <c r="Y9" s="109"/>
      <c r="Z9" s="109"/>
      <c r="AA9" s="109"/>
      <c r="AB9" s="128"/>
      <c r="AD9" s="213">
        <f t="shared" si="0"/>
        <v>0</v>
      </c>
      <c r="AE9" s="213">
        <f t="shared" si="1"/>
        <v>0</v>
      </c>
      <c r="AF9" s="213">
        <f t="shared" si="1"/>
        <v>0</v>
      </c>
      <c r="AG9" s="213">
        <f t="shared" si="1"/>
        <v>0</v>
      </c>
      <c r="AH9" s="213">
        <f t="shared" si="1"/>
        <v>0</v>
      </c>
      <c r="AI9" s="213">
        <f t="shared" si="1"/>
        <v>0</v>
      </c>
      <c r="AJ9" s="213">
        <f t="shared" si="1"/>
        <v>0</v>
      </c>
    </row>
    <row r="10" spans="1:36" ht="22.5" customHeight="1" thickBot="1">
      <c r="A10" s="259"/>
      <c r="B10" s="245"/>
      <c r="C10" s="245"/>
      <c r="D10" s="75"/>
      <c r="E10" s="76"/>
      <c r="F10" s="76"/>
      <c r="G10" s="77" t="s">
        <v>134</v>
      </c>
      <c r="H10" s="77"/>
      <c r="I10" s="183"/>
      <c r="J10" s="260"/>
      <c r="K10" s="260"/>
      <c r="L10" s="260"/>
      <c r="M10" s="260"/>
      <c r="N10" s="260"/>
      <c r="O10" s="261"/>
      <c r="P10" s="218">
        <f t="shared" ref="P10:U10" si="4">SUM(P5:P9)</f>
        <v>200000</v>
      </c>
      <c r="Q10" s="218">
        <f t="shared" si="4"/>
        <v>0</v>
      </c>
      <c r="R10" s="218">
        <f t="shared" si="4"/>
        <v>0</v>
      </c>
      <c r="S10" s="218">
        <f t="shared" si="4"/>
        <v>220000</v>
      </c>
      <c r="T10" s="218">
        <f t="shared" si="4"/>
        <v>200000</v>
      </c>
      <c r="U10" s="218">
        <f t="shared" si="4"/>
        <v>0</v>
      </c>
      <c r="W10" s="218">
        <f t="shared" ref="W10:AB10" si="5">SUM(W5:W9)</f>
        <v>0</v>
      </c>
      <c r="X10" s="218">
        <f t="shared" si="5"/>
        <v>0</v>
      </c>
      <c r="Y10" s="218">
        <f t="shared" si="5"/>
        <v>0</v>
      </c>
      <c r="Z10" s="218">
        <f t="shared" si="5"/>
        <v>0</v>
      </c>
      <c r="AA10" s="218">
        <f t="shared" si="5"/>
        <v>0</v>
      </c>
      <c r="AB10" s="218">
        <f t="shared" si="5"/>
        <v>0</v>
      </c>
      <c r="AD10" s="223">
        <f t="shared" ref="AD10:AJ10" si="6">SUM(AD5:AD9)</f>
        <v>0</v>
      </c>
      <c r="AE10" s="223">
        <f t="shared" si="6"/>
        <v>0</v>
      </c>
      <c r="AF10" s="223">
        <f t="shared" si="6"/>
        <v>0</v>
      </c>
      <c r="AG10" s="223">
        <f t="shared" si="6"/>
        <v>620000</v>
      </c>
      <c r="AH10" s="223">
        <f t="shared" si="6"/>
        <v>0</v>
      </c>
      <c r="AI10" s="223">
        <f t="shared" si="6"/>
        <v>0</v>
      </c>
      <c r="AJ10" s="223">
        <f t="shared" si="6"/>
        <v>0</v>
      </c>
    </row>
    <row r="11" spans="1:36">
      <c r="K11"/>
      <c r="L11"/>
      <c r="M11"/>
      <c r="Q11"/>
      <c r="R11"/>
      <c r="S11"/>
      <c r="AD11" s="5"/>
      <c r="AE11" s="5"/>
      <c r="AF11" s="5"/>
      <c r="AG11" s="5"/>
      <c r="AH11" s="5"/>
      <c r="AI11" s="5"/>
      <c r="AJ11" s="5"/>
    </row>
    <row r="12" spans="1:36">
      <c r="A12" s="12"/>
      <c r="B12" s="12"/>
      <c r="C12" s="12"/>
      <c r="D12" s="12"/>
      <c r="E12" s="12"/>
      <c r="F12" s="12"/>
      <c r="G12" s="12"/>
      <c r="H12" s="12"/>
      <c r="I12" s="12"/>
      <c r="J12" s="8"/>
      <c r="K12" s="8"/>
      <c r="L12"/>
      <c r="M12"/>
      <c r="Q12" s="8"/>
      <c r="R12"/>
      <c r="S12"/>
      <c r="AD12" s="5"/>
      <c r="AE12" s="5"/>
      <c r="AF12" s="5"/>
      <c r="AG12" s="5"/>
      <c r="AH12" s="5"/>
      <c r="AI12" s="5"/>
      <c r="AJ12" s="5"/>
    </row>
    <row r="13" spans="1:36" ht="25.5" customHeight="1">
      <c r="D13" s="90" t="s">
        <v>92</v>
      </c>
      <c r="E13" s="294" t="s">
        <v>93</v>
      </c>
      <c r="J13" s="8"/>
      <c r="K13" s="8"/>
      <c r="L13"/>
      <c r="M13"/>
      <c r="Q13" s="8"/>
      <c r="R13"/>
      <c r="S13"/>
      <c r="AD13" s="5"/>
      <c r="AE13" s="5"/>
      <c r="AF13" s="5"/>
      <c r="AG13" s="5"/>
      <c r="AH13" s="5"/>
      <c r="AI13" s="5"/>
      <c r="AJ13" s="5"/>
    </row>
    <row r="14" spans="1:36">
      <c r="A14" s="14"/>
      <c r="B14" s="14"/>
      <c r="C14" s="14"/>
      <c r="D14" s="91" t="s">
        <v>94</v>
      </c>
      <c r="E14" s="301">
        <f>AD10</f>
        <v>0</v>
      </c>
      <c r="F14" s="14"/>
      <c r="G14" s="14"/>
      <c r="H14" s="14"/>
      <c r="I14" s="14"/>
      <c r="J14" s="8"/>
      <c r="K14" s="8"/>
      <c r="L14"/>
      <c r="M14"/>
      <c r="Q14" s="8"/>
      <c r="R14"/>
      <c r="S14"/>
      <c r="AD14" s="5"/>
      <c r="AE14" s="5"/>
      <c r="AF14" s="5"/>
      <c r="AG14" s="5"/>
      <c r="AH14" s="5"/>
      <c r="AI14" s="5"/>
      <c r="AJ14" s="5"/>
    </row>
    <row r="15" spans="1:36">
      <c r="A15" s="12"/>
      <c r="B15" s="12"/>
      <c r="C15" s="12"/>
      <c r="D15" s="91" t="s">
        <v>95</v>
      </c>
      <c r="E15" s="301">
        <f>AE10</f>
        <v>0</v>
      </c>
      <c r="F15" s="12"/>
      <c r="G15" s="12"/>
      <c r="H15" s="12"/>
      <c r="I15" s="12"/>
      <c r="J15" s="8"/>
      <c r="K15" s="8"/>
      <c r="L15"/>
      <c r="M15"/>
      <c r="Q15" s="8"/>
      <c r="R15"/>
      <c r="S15"/>
      <c r="AD15" s="5"/>
      <c r="AE15" s="5"/>
      <c r="AF15" s="5"/>
      <c r="AG15" s="5"/>
      <c r="AH15" s="5"/>
      <c r="AI15" s="5"/>
      <c r="AJ15" s="5"/>
    </row>
    <row r="16" spans="1:36">
      <c r="A16" s="12"/>
      <c r="B16" s="12"/>
      <c r="C16" s="12"/>
      <c r="D16" s="91" t="s">
        <v>96</v>
      </c>
      <c r="E16" s="301">
        <f>AF10</f>
        <v>0</v>
      </c>
      <c r="F16" s="12"/>
      <c r="G16" s="12"/>
      <c r="H16" s="12"/>
      <c r="I16" s="12"/>
      <c r="J16" s="8"/>
      <c r="K16" s="8"/>
      <c r="L16"/>
      <c r="M16"/>
      <c r="Q16" s="8"/>
      <c r="R16"/>
      <c r="S16"/>
      <c r="AD16" s="5"/>
      <c r="AE16" s="5"/>
      <c r="AF16" s="5"/>
      <c r="AG16" s="5"/>
      <c r="AH16" s="5"/>
      <c r="AI16" s="5"/>
      <c r="AJ16" s="5"/>
    </row>
    <row r="17" spans="1:19">
      <c r="A17" s="16"/>
      <c r="B17" s="16"/>
      <c r="C17" s="16"/>
      <c r="D17" s="91" t="s">
        <v>97</v>
      </c>
      <c r="E17" s="301">
        <f>AG10</f>
        <v>620000</v>
      </c>
      <c r="F17" s="16"/>
      <c r="G17" s="16"/>
      <c r="H17" s="16"/>
      <c r="I17" s="16"/>
      <c r="J17" s="8"/>
      <c r="K17" s="8"/>
      <c r="L17"/>
      <c r="M17"/>
      <c r="Q17" s="8"/>
      <c r="R17"/>
      <c r="S17"/>
    </row>
    <row r="18" spans="1:19">
      <c r="A18" s="16"/>
      <c r="B18" s="16"/>
      <c r="C18" s="16"/>
      <c r="D18" s="91" t="s">
        <v>98</v>
      </c>
      <c r="E18" s="301">
        <f>AH10</f>
        <v>0</v>
      </c>
      <c r="F18" s="16"/>
      <c r="G18" s="16"/>
      <c r="H18" s="16"/>
      <c r="I18" s="16"/>
      <c r="J18" s="8"/>
      <c r="K18" s="8"/>
      <c r="L18"/>
      <c r="M18"/>
      <c r="Q18" s="8"/>
      <c r="R18"/>
      <c r="S18"/>
    </row>
    <row r="19" spans="1:19">
      <c r="D19" s="91" t="s">
        <v>99</v>
      </c>
      <c r="E19" s="301">
        <f>AI10</f>
        <v>0</v>
      </c>
      <c r="J19" s="8"/>
      <c r="K19" s="8"/>
      <c r="L19"/>
      <c r="M19"/>
      <c r="Q19" s="8"/>
      <c r="R19"/>
      <c r="S19"/>
    </row>
    <row r="20" spans="1:19">
      <c r="D20" s="91" t="s">
        <v>100</v>
      </c>
      <c r="E20" s="301">
        <f>AJ10</f>
        <v>0</v>
      </c>
      <c r="J20" s="8"/>
      <c r="K20" s="8"/>
      <c r="L20"/>
      <c r="M20"/>
      <c r="Q20" s="8"/>
      <c r="R20"/>
      <c r="S20"/>
    </row>
    <row r="21" spans="1:19">
      <c r="A21" s="18"/>
      <c r="B21" s="18"/>
      <c r="C21" s="18"/>
      <c r="D21" s="91"/>
      <c r="E21" s="305"/>
      <c r="F21" s="18"/>
      <c r="G21" s="18"/>
      <c r="H21" s="18"/>
      <c r="I21" s="18"/>
      <c r="J21" s="8"/>
      <c r="K21" s="8"/>
      <c r="L21"/>
      <c r="M21"/>
      <c r="Q21" s="8"/>
      <c r="R21"/>
      <c r="S21"/>
    </row>
    <row r="22" spans="1:19">
      <c r="D22" s="91" t="s">
        <v>253</v>
      </c>
      <c r="E22" s="302">
        <f>SUM(E14:E20)</f>
        <v>620000</v>
      </c>
      <c r="J22" s="8"/>
      <c r="K22" s="8"/>
      <c r="L22"/>
      <c r="M22"/>
      <c r="Q22" s="8"/>
      <c r="R22"/>
      <c r="S22"/>
    </row>
    <row r="23" spans="1:19">
      <c r="D23" s="92"/>
      <c r="E23" s="306"/>
      <c r="J23" s="8"/>
      <c r="K23" s="8"/>
      <c r="L23"/>
      <c r="M23"/>
      <c r="Q23" s="8"/>
      <c r="R23"/>
      <c r="S23"/>
    </row>
    <row r="24" spans="1:19">
      <c r="D24" s="91" t="s">
        <v>102</v>
      </c>
      <c r="E24" s="307"/>
      <c r="J24" s="8"/>
      <c r="K24" s="8"/>
      <c r="L24"/>
      <c r="M24"/>
      <c r="Q24" s="8"/>
      <c r="R24"/>
      <c r="S24"/>
    </row>
    <row r="25" spans="1:19">
      <c r="D25" s="91" t="s">
        <v>103</v>
      </c>
      <c r="E25" s="301">
        <f>SUM(W10:AB10)</f>
        <v>0</v>
      </c>
    </row>
    <row r="26" spans="1:19">
      <c r="D26" s="89"/>
      <c r="E26" s="224">
        <v>17963807</v>
      </c>
    </row>
  </sheetData>
  <sheetProtection algorithmName="SHA-512" hashValue="0yapTESZR7aKmz3l0clk2V66P9qSNzDm7ZYTB802+XeUFo5RdyzedxmURsJW7QMMxZt96YjUKgt0GifrcEK5mw==" saltValue="A1oxMQlKyQk9aqanJijYPg==" spinCount="100000" sheet="1" objects="1" scenarios="1"/>
  <autoFilter ref="A2:G3" xr:uid="{00000000-0009-0000-0000-000004000000}"/>
  <mergeCells count="14">
    <mergeCell ref="C5:C6"/>
    <mergeCell ref="A2:A3"/>
    <mergeCell ref="D2:D3"/>
    <mergeCell ref="E2:E3"/>
    <mergeCell ref="F2:F3"/>
    <mergeCell ref="C2:C3"/>
    <mergeCell ref="D9:E9"/>
    <mergeCell ref="P1:AB1"/>
    <mergeCell ref="W2:AB2"/>
    <mergeCell ref="G2:G3"/>
    <mergeCell ref="I2:I3"/>
    <mergeCell ref="J2:O2"/>
    <mergeCell ref="P2:U2"/>
    <mergeCell ref="H2:H3"/>
  </mergeCells>
  <phoneticPr fontId="58" type="noConversion"/>
  <pageMargins left="0.7" right="0.7" top="0.78740157499999996" bottom="0.78740157499999996" header="0.3" footer="0.3"/>
  <pageSetup paperSize="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K27"/>
  <sheetViews>
    <sheetView zoomScale="70" zoomScaleNormal="70" workbookViewId="0">
      <pane ySplit="3" topLeftCell="A4" activePane="bottomLeft" state="frozen"/>
      <selection pane="bottomLeft" activeCell="I1" sqref="I1:AM1048576"/>
    </sheetView>
  </sheetViews>
  <sheetFormatPr defaultColWidth="8.5" defaultRowHeight="15.6" outlineLevelCol="1"/>
  <cols>
    <col min="1" max="2" width="19" customWidth="1"/>
    <col min="3" max="3" width="30.5" customWidth="1"/>
    <col min="4" max="4" width="64" customWidth="1"/>
    <col min="5" max="5" width="18.5" customWidth="1"/>
    <col min="6" max="6" width="53" customWidth="1"/>
    <col min="7" max="7" width="13.5" customWidth="1"/>
    <col min="8" max="9" width="12" customWidth="1"/>
    <col min="10" max="10" width="32" hidden="1" customWidth="1"/>
    <col min="11" max="11" width="38.5" style="7" hidden="1" customWidth="1"/>
    <col min="12" max="12" width="37" style="8" hidden="1" customWidth="1"/>
    <col min="13" max="13" width="33.5" style="8" hidden="1" customWidth="1"/>
    <col min="14" max="14" width="29" hidden="1" customWidth="1"/>
    <col min="15" max="15" width="28.5" hidden="1" customWidth="1"/>
    <col min="16" max="16" width="12" hidden="1" customWidth="1"/>
    <col min="17" max="17" width="10.5" style="7" hidden="1" customWidth="1"/>
    <col min="18" max="19" width="10.5" style="8" hidden="1" customWidth="1"/>
    <col min="20" max="21" width="10.5" hidden="1" customWidth="1"/>
    <col min="22" max="22" width="7.5" hidden="1" customWidth="1"/>
    <col min="23" max="28" width="8.5" hidden="1" customWidth="1"/>
    <col min="29" max="29" width="20" hidden="1" customWidth="1"/>
    <col min="30" max="30" width="20" hidden="1" customWidth="1" outlineLevel="1"/>
    <col min="31" max="36" width="8.5" hidden="1" customWidth="1" outlineLevel="1"/>
    <col min="37" max="37" width="0" hidden="1" customWidth="1" collapsed="1"/>
    <col min="38" max="38" width="0" hidden="1" customWidth="1"/>
  </cols>
  <sheetData>
    <row r="1" spans="1:36" ht="67.5" customHeight="1" thickBot="1">
      <c r="A1" s="93" t="s">
        <v>254</v>
      </c>
      <c r="B1" s="93"/>
      <c r="C1" s="93"/>
      <c r="D1" s="93" t="s">
        <v>255</v>
      </c>
      <c r="K1" s="10"/>
      <c r="L1" s="11"/>
      <c r="M1" s="11"/>
      <c r="N1" s="11"/>
      <c r="O1" s="11"/>
      <c r="P1" s="393" t="s">
        <v>2</v>
      </c>
      <c r="Q1" s="393"/>
      <c r="R1" s="393"/>
      <c r="S1" s="393"/>
      <c r="T1" s="393"/>
      <c r="U1" s="393"/>
      <c r="V1" s="393"/>
      <c r="W1" s="393"/>
      <c r="X1" s="393"/>
      <c r="Y1" s="393"/>
      <c r="Z1" s="393"/>
      <c r="AA1" s="393"/>
      <c r="AB1" s="393"/>
    </row>
    <row r="2" spans="1:36" ht="67.5" customHeight="1">
      <c r="A2" s="400" t="s">
        <v>3</v>
      </c>
      <c r="B2" s="266" t="s">
        <v>4</v>
      </c>
      <c r="C2" s="418" t="s">
        <v>5</v>
      </c>
      <c r="D2" s="400" t="s">
        <v>6</v>
      </c>
      <c r="E2" s="402" t="s">
        <v>7</v>
      </c>
      <c r="F2" s="402" t="s">
        <v>8</v>
      </c>
      <c r="G2" s="402" t="s">
        <v>9</v>
      </c>
      <c r="H2" s="418" t="s">
        <v>10</v>
      </c>
      <c r="I2" s="418" t="s">
        <v>106</v>
      </c>
      <c r="J2" s="402" t="s">
        <v>12</v>
      </c>
      <c r="K2" s="402"/>
      <c r="L2" s="402"/>
      <c r="M2" s="402"/>
      <c r="N2" s="402"/>
      <c r="O2" s="423"/>
      <c r="P2" s="420" t="s">
        <v>13</v>
      </c>
      <c r="Q2" s="421"/>
      <c r="R2" s="421"/>
      <c r="S2" s="421"/>
      <c r="T2" s="421"/>
      <c r="U2" s="422"/>
      <c r="W2" s="394" t="s">
        <v>14</v>
      </c>
      <c r="X2" s="395"/>
      <c r="Y2" s="395"/>
      <c r="Z2" s="395"/>
      <c r="AA2" s="395"/>
      <c r="AB2" s="396"/>
    </row>
    <row r="3" spans="1:36" ht="20.25" customHeight="1">
      <c r="A3" s="400"/>
      <c r="B3" s="267"/>
      <c r="C3" s="404"/>
      <c r="D3" s="400"/>
      <c r="E3" s="402"/>
      <c r="F3" s="402"/>
      <c r="G3" s="402"/>
      <c r="H3" s="404"/>
      <c r="I3" s="404"/>
      <c r="J3" s="260" t="s">
        <v>15</v>
      </c>
      <c r="K3" s="260" t="s">
        <v>16</v>
      </c>
      <c r="L3" s="260" t="s">
        <v>17</v>
      </c>
      <c r="M3" s="260" t="s">
        <v>18</v>
      </c>
      <c r="N3" s="260" t="s">
        <v>19</v>
      </c>
      <c r="O3" s="261" t="s">
        <v>20</v>
      </c>
      <c r="P3" s="121" t="s">
        <v>15</v>
      </c>
      <c r="Q3" s="260" t="s">
        <v>16</v>
      </c>
      <c r="R3" s="260" t="s">
        <v>17</v>
      </c>
      <c r="S3" s="260" t="s">
        <v>18</v>
      </c>
      <c r="T3" s="260" t="s">
        <v>19</v>
      </c>
      <c r="U3" s="122" t="s">
        <v>20</v>
      </c>
      <c r="W3" s="121" t="s">
        <v>15</v>
      </c>
      <c r="X3" s="260" t="s">
        <v>16</v>
      </c>
      <c r="Y3" s="260" t="s">
        <v>17</v>
      </c>
      <c r="Z3" s="260" t="s">
        <v>18</v>
      </c>
      <c r="AA3" s="260" t="s">
        <v>19</v>
      </c>
      <c r="AB3" s="122" t="s">
        <v>20</v>
      </c>
      <c r="AD3" s="212">
        <v>1</v>
      </c>
      <c r="AE3" s="212">
        <v>2</v>
      </c>
      <c r="AF3" s="212">
        <v>3</v>
      </c>
      <c r="AG3" s="212">
        <v>5</v>
      </c>
      <c r="AH3" s="212">
        <v>6</v>
      </c>
      <c r="AI3" s="212">
        <v>7</v>
      </c>
      <c r="AJ3" s="212">
        <v>8</v>
      </c>
    </row>
    <row r="4" spans="1:36" ht="26.25" customHeight="1">
      <c r="A4" s="259" t="s">
        <v>256</v>
      </c>
      <c r="B4" s="259"/>
      <c r="C4" s="259"/>
      <c r="D4" s="54" t="s">
        <v>257</v>
      </c>
      <c r="E4" s="54"/>
      <c r="F4" s="54"/>
      <c r="G4" s="54"/>
      <c r="H4" s="54"/>
      <c r="I4" s="54"/>
      <c r="J4" s="54"/>
      <c r="K4" s="54"/>
      <c r="L4" s="54"/>
      <c r="M4" s="54"/>
      <c r="N4" s="54"/>
      <c r="O4" s="75"/>
      <c r="P4" s="123"/>
      <c r="Q4" s="54"/>
      <c r="R4" s="54"/>
      <c r="S4" s="54"/>
      <c r="T4" s="54"/>
      <c r="U4" s="124"/>
      <c r="W4" s="123"/>
      <c r="X4" s="54"/>
      <c r="Y4" s="54"/>
      <c r="Z4" s="54"/>
      <c r="AA4" s="54"/>
      <c r="AB4" s="124"/>
      <c r="AD4" s="212"/>
      <c r="AE4" s="212"/>
      <c r="AF4" s="212"/>
      <c r="AG4" s="212"/>
      <c r="AH4" s="212"/>
      <c r="AI4" s="212"/>
      <c r="AJ4" s="212"/>
    </row>
    <row r="5" spans="1:36" ht="93" customHeight="1">
      <c r="A5" s="173" t="s">
        <v>256</v>
      </c>
      <c r="B5" s="268"/>
      <c r="C5" s="385" t="s">
        <v>258</v>
      </c>
      <c r="D5" s="364" t="s">
        <v>259</v>
      </c>
      <c r="E5" s="51" t="s">
        <v>49</v>
      </c>
      <c r="F5" s="51" t="s">
        <v>260</v>
      </c>
      <c r="G5" s="102" t="s">
        <v>46</v>
      </c>
      <c r="H5" s="102">
        <v>8</v>
      </c>
      <c r="I5" s="186">
        <f>SUM(P5:U5)</f>
        <v>0</v>
      </c>
      <c r="J5" s="175" t="s">
        <v>261</v>
      </c>
      <c r="K5" s="53"/>
      <c r="L5" s="52"/>
      <c r="M5" s="355"/>
      <c r="N5" s="52"/>
      <c r="O5" s="120"/>
      <c r="P5" s="125">
        <v>0</v>
      </c>
      <c r="Q5" s="108">
        <v>0</v>
      </c>
      <c r="R5" s="107">
        <v>0</v>
      </c>
      <c r="S5" s="107">
        <v>0</v>
      </c>
      <c r="T5" s="107">
        <v>0</v>
      </c>
      <c r="U5" s="126">
        <v>0</v>
      </c>
      <c r="W5" s="125">
        <v>0</v>
      </c>
      <c r="X5" s="108">
        <v>0</v>
      </c>
      <c r="Y5" s="107">
        <v>0</v>
      </c>
      <c r="Z5" s="107">
        <v>0</v>
      </c>
      <c r="AA5" s="107">
        <v>0</v>
      </c>
      <c r="AB5" s="126">
        <v>0</v>
      </c>
      <c r="AD5" s="213">
        <f>IF($H5=AD$3,$I5,0)</f>
        <v>0</v>
      </c>
      <c r="AE5" s="213">
        <f t="shared" ref="AE5:AJ10" si="0">IF($H5=AE$3,$I5,0)</f>
        <v>0</v>
      </c>
      <c r="AF5" s="213">
        <f t="shared" si="0"/>
        <v>0</v>
      </c>
      <c r="AG5" s="213">
        <f t="shared" si="0"/>
        <v>0</v>
      </c>
      <c r="AH5" s="213">
        <f t="shared" si="0"/>
        <v>0</v>
      </c>
      <c r="AI5" s="213">
        <f t="shared" si="0"/>
        <v>0</v>
      </c>
      <c r="AJ5" s="213">
        <f t="shared" si="0"/>
        <v>0</v>
      </c>
    </row>
    <row r="6" spans="1:36" ht="22.5" customHeight="1">
      <c r="A6" s="259" t="s">
        <v>263</v>
      </c>
      <c r="B6" s="259"/>
      <c r="C6" s="259"/>
      <c r="D6" s="54" t="s">
        <v>264</v>
      </c>
      <c r="E6" s="55"/>
      <c r="F6" s="55"/>
      <c r="G6" s="101"/>
      <c r="H6" s="101"/>
      <c r="I6" s="101"/>
      <c r="J6" s="260"/>
      <c r="K6" s="260"/>
      <c r="L6" s="260"/>
      <c r="M6" s="260"/>
      <c r="N6" s="260"/>
      <c r="O6" s="261"/>
      <c r="P6" s="127"/>
      <c r="Q6" s="109"/>
      <c r="R6" s="109"/>
      <c r="S6" s="109"/>
      <c r="T6" s="109"/>
      <c r="U6" s="128"/>
      <c r="W6" s="127"/>
      <c r="X6" s="109"/>
      <c r="Y6" s="109"/>
      <c r="Z6" s="109"/>
      <c r="AA6" s="109"/>
      <c r="AB6" s="128"/>
      <c r="AD6" s="213">
        <f t="shared" ref="AD6:AD10" si="1">IF($H6=AD$3,$I6,0)</f>
        <v>0</v>
      </c>
      <c r="AE6" s="213">
        <f t="shared" si="0"/>
        <v>0</v>
      </c>
      <c r="AF6" s="213">
        <f t="shared" si="0"/>
        <v>0</v>
      </c>
      <c r="AG6" s="213">
        <f t="shared" si="0"/>
        <v>0</v>
      </c>
      <c r="AH6" s="213">
        <f t="shared" si="0"/>
        <v>0</v>
      </c>
      <c r="AI6" s="213">
        <f t="shared" si="0"/>
        <v>0</v>
      </c>
      <c r="AJ6" s="213">
        <f t="shared" si="0"/>
        <v>0</v>
      </c>
    </row>
    <row r="7" spans="1:36" ht="114" customHeight="1">
      <c r="A7" s="173" t="s">
        <v>263</v>
      </c>
      <c r="B7" s="274"/>
      <c r="C7" s="440" t="s">
        <v>265</v>
      </c>
      <c r="D7" s="455" t="s">
        <v>266</v>
      </c>
      <c r="E7" s="51" t="s">
        <v>49</v>
      </c>
      <c r="F7" s="187" t="s">
        <v>267</v>
      </c>
      <c r="G7" s="102" t="s">
        <v>46</v>
      </c>
      <c r="H7" s="102">
        <v>8</v>
      </c>
      <c r="I7" s="186">
        <f t="shared" ref="I7" si="2">SUM(P7:U7)</f>
        <v>0</v>
      </c>
      <c r="J7" s="52" t="s">
        <v>268</v>
      </c>
      <c r="K7" s="56"/>
      <c r="L7" s="52"/>
      <c r="M7" s="339"/>
      <c r="N7" s="52"/>
      <c r="O7" s="120"/>
      <c r="P7" s="125">
        <v>0</v>
      </c>
      <c r="Q7" s="108">
        <v>0</v>
      </c>
      <c r="R7" s="107">
        <v>0</v>
      </c>
      <c r="S7" s="107">
        <v>0</v>
      </c>
      <c r="T7" s="107">
        <v>0</v>
      </c>
      <c r="U7" s="126">
        <v>0</v>
      </c>
      <c r="W7" s="125">
        <v>0</v>
      </c>
      <c r="X7" s="108">
        <v>0</v>
      </c>
      <c r="Y7" s="107">
        <v>0</v>
      </c>
      <c r="Z7" s="107">
        <v>0</v>
      </c>
      <c r="AA7" s="107">
        <v>0</v>
      </c>
      <c r="AB7" s="126">
        <v>0</v>
      </c>
      <c r="AD7" s="213">
        <f t="shared" si="1"/>
        <v>0</v>
      </c>
      <c r="AE7" s="213">
        <f t="shared" si="0"/>
        <v>0</v>
      </c>
      <c r="AF7" s="213">
        <f t="shared" si="0"/>
        <v>0</v>
      </c>
      <c r="AG7" s="213">
        <f t="shared" si="0"/>
        <v>0</v>
      </c>
      <c r="AH7" s="213">
        <f t="shared" si="0"/>
        <v>0</v>
      </c>
      <c r="AI7" s="213">
        <f t="shared" si="0"/>
        <v>0</v>
      </c>
      <c r="AJ7" s="213">
        <f t="shared" si="0"/>
        <v>0</v>
      </c>
    </row>
    <row r="8" spans="1:36" ht="121.5" customHeight="1">
      <c r="A8" s="173" t="s">
        <v>263</v>
      </c>
      <c r="B8" s="275"/>
      <c r="C8" s="441"/>
      <c r="D8" s="455" t="s">
        <v>269</v>
      </c>
      <c r="E8" s="51" t="s">
        <v>49</v>
      </c>
      <c r="F8" s="454" t="s">
        <v>270</v>
      </c>
      <c r="G8" s="102" t="s">
        <v>29</v>
      </c>
      <c r="H8" s="102">
        <v>7</v>
      </c>
      <c r="I8" s="186">
        <f>SUM(P8:U8)</f>
        <v>300000</v>
      </c>
      <c r="J8" s="52" t="s">
        <v>468</v>
      </c>
      <c r="K8" s="56"/>
      <c r="L8" s="52"/>
      <c r="M8" s="52"/>
      <c r="N8" s="52"/>
      <c r="O8" s="120"/>
      <c r="P8" s="125">
        <v>300000</v>
      </c>
      <c r="Q8" s="108">
        <v>0</v>
      </c>
      <c r="R8" s="107">
        <v>0</v>
      </c>
      <c r="S8" s="107">
        <v>0</v>
      </c>
      <c r="T8" s="107">
        <v>0</v>
      </c>
      <c r="U8" s="126">
        <v>0</v>
      </c>
      <c r="W8" s="125">
        <v>0</v>
      </c>
      <c r="X8" s="108">
        <v>0</v>
      </c>
      <c r="Y8" s="107">
        <v>0</v>
      </c>
      <c r="Z8" s="107">
        <v>0</v>
      </c>
      <c r="AA8" s="107">
        <v>0</v>
      </c>
      <c r="AB8" s="126">
        <v>0</v>
      </c>
      <c r="AD8" s="213">
        <f t="shared" si="1"/>
        <v>0</v>
      </c>
      <c r="AE8" s="213">
        <f t="shared" si="0"/>
        <v>0</v>
      </c>
      <c r="AF8" s="213">
        <f t="shared" si="0"/>
        <v>0</v>
      </c>
      <c r="AG8" s="213">
        <f t="shared" si="0"/>
        <v>0</v>
      </c>
      <c r="AH8" s="213">
        <f t="shared" si="0"/>
        <v>0</v>
      </c>
      <c r="AI8" s="213">
        <f t="shared" si="0"/>
        <v>300000</v>
      </c>
      <c r="AJ8" s="213">
        <f t="shared" si="0"/>
        <v>0</v>
      </c>
    </row>
    <row r="9" spans="1:36" ht="22.5" customHeight="1">
      <c r="A9" s="259" t="s">
        <v>271</v>
      </c>
      <c r="B9" s="259"/>
      <c r="C9" s="259"/>
      <c r="D9" s="54" t="s">
        <v>272</v>
      </c>
      <c r="E9" s="57"/>
      <c r="F9" s="58"/>
      <c r="G9" s="104"/>
      <c r="H9" s="104"/>
      <c r="I9" s="104"/>
      <c r="J9" s="260"/>
      <c r="K9" s="260"/>
      <c r="L9" s="260"/>
      <c r="M9" s="260"/>
      <c r="N9" s="260"/>
      <c r="O9" s="261"/>
      <c r="P9" s="129"/>
      <c r="Q9" s="109"/>
      <c r="R9" s="109"/>
      <c r="S9" s="109"/>
      <c r="T9" s="109"/>
      <c r="U9" s="128"/>
      <c r="W9" s="129"/>
      <c r="X9" s="109"/>
      <c r="Y9" s="109"/>
      <c r="Z9" s="109"/>
      <c r="AA9" s="109"/>
      <c r="AB9" s="128"/>
      <c r="AD9" s="213">
        <f t="shared" si="1"/>
        <v>0</v>
      </c>
      <c r="AE9" s="213">
        <f t="shared" si="0"/>
        <v>0</v>
      </c>
      <c r="AF9" s="213">
        <f t="shared" si="0"/>
        <v>0</v>
      </c>
      <c r="AG9" s="213">
        <f t="shared" si="0"/>
        <v>0</v>
      </c>
      <c r="AH9" s="213">
        <f t="shared" si="0"/>
        <v>0</v>
      </c>
      <c r="AI9" s="213">
        <f t="shared" si="0"/>
        <v>0</v>
      </c>
      <c r="AJ9" s="213">
        <f t="shared" si="0"/>
        <v>0</v>
      </c>
    </row>
    <row r="10" spans="1:36" ht="198">
      <c r="A10" s="173" t="s">
        <v>271</v>
      </c>
      <c r="B10" s="268" t="s">
        <v>273</v>
      </c>
      <c r="C10" s="264" t="s">
        <v>274</v>
      </c>
      <c r="D10" s="368" t="s">
        <v>275</v>
      </c>
      <c r="E10" s="187" t="s">
        <v>60</v>
      </c>
      <c r="F10" s="175" t="s">
        <v>276</v>
      </c>
      <c r="G10" s="102" t="s">
        <v>29</v>
      </c>
      <c r="H10" s="102">
        <v>8</v>
      </c>
      <c r="I10" s="186">
        <f>SUM(P10:U10)</f>
        <v>1130000</v>
      </c>
      <c r="J10" s="251" t="s">
        <v>277</v>
      </c>
      <c r="K10" s="53"/>
      <c r="L10" s="251" t="s">
        <v>278</v>
      </c>
      <c r="M10" s="51" t="s">
        <v>279</v>
      </c>
      <c r="N10" s="175" t="s">
        <v>280</v>
      </c>
      <c r="O10" s="120"/>
      <c r="P10" s="108">
        <v>350000</v>
      </c>
      <c r="Q10" s="108">
        <v>0</v>
      </c>
      <c r="R10" s="108">
        <v>200000</v>
      </c>
      <c r="S10" s="108">
        <v>200000</v>
      </c>
      <c r="T10" s="108">
        <v>380000</v>
      </c>
      <c r="U10" s="126">
        <v>0</v>
      </c>
      <c r="W10" s="108">
        <v>0</v>
      </c>
      <c r="X10" s="108">
        <v>0</v>
      </c>
      <c r="Y10" s="108">
        <v>0</v>
      </c>
      <c r="Z10" s="108">
        <v>0</v>
      </c>
      <c r="AA10" s="108">
        <v>0</v>
      </c>
      <c r="AB10" s="126">
        <v>0</v>
      </c>
      <c r="AD10" s="213">
        <f t="shared" si="1"/>
        <v>0</v>
      </c>
      <c r="AE10" s="213">
        <f t="shared" si="0"/>
        <v>0</v>
      </c>
      <c r="AF10" s="213">
        <f t="shared" si="0"/>
        <v>0</v>
      </c>
      <c r="AG10" s="213">
        <f t="shared" si="0"/>
        <v>0</v>
      </c>
      <c r="AH10" s="213">
        <f t="shared" si="0"/>
        <v>0</v>
      </c>
      <c r="AI10" s="213">
        <f t="shared" si="0"/>
        <v>0</v>
      </c>
      <c r="AJ10" s="213">
        <f t="shared" si="0"/>
        <v>1130000</v>
      </c>
    </row>
    <row r="11" spans="1:36" ht="22.5" customHeight="1" thickBot="1">
      <c r="A11" s="259"/>
      <c r="B11" s="245"/>
      <c r="C11" s="245"/>
      <c r="D11" s="75"/>
      <c r="E11" s="76"/>
      <c r="F11" s="76"/>
      <c r="G11" s="77"/>
      <c r="H11" s="77"/>
      <c r="I11" s="77"/>
      <c r="J11" s="260"/>
      <c r="K11" s="260"/>
      <c r="L11" s="260"/>
      <c r="M11" s="260"/>
      <c r="N11" s="260"/>
      <c r="O11" s="261"/>
      <c r="P11" s="218">
        <f t="shared" ref="P11:U11" si="3">SUM(P5:P10)</f>
        <v>650000</v>
      </c>
      <c r="Q11" s="218">
        <f t="shared" si="3"/>
        <v>0</v>
      </c>
      <c r="R11" s="218">
        <f t="shared" si="3"/>
        <v>200000</v>
      </c>
      <c r="S11" s="218">
        <f t="shared" si="3"/>
        <v>200000</v>
      </c>
      <c r="T11" s="218">
        <f t="shared" si="3"/>
        <v>380000</v>
      </c>
      <c r="U11" s="218">
        <f t="shared" si="3"/>
        <v>0</v>
      </c>
      <c r="W11" s="218">
        <f t="shared" ref="W11:AB11" si="4">SUM(W5:W10)</f>
        <v>0</v>
      </c>
      <c r="X11" s="218">
        <f t="shared" si="4"/>
        <v>0</v>
      </c>
      <c r="Y11" s="218">
        <f t="shared" si="4"/>
        <v>0</v>
      </c>
      <c r="Z11" s="218">
        <f t="shared" si="4"/>
        <v>0</v>
      </c>
      <c r="AA11" s="218">
        <f t="shared" si="4"/>
        <v>0</v>
      </c>
      <c r="AB11" s="218">
        <f t="shared" si="4"/>
        <v>0</v>
      </c>
      <c r="AD11" s="223">
        <f>SUM(AD4:AD10)</f>
        <v>0</v>
      </c>
      <c r="AE11" s="223">
        <f t="shared" ref="AE11:AJ11" si="5">SUM(AE4:AE10)</f>
        <v>0</v>
      </c>
      <c r="AF11" s="223">
        <f t="shared" si="5"/>
        <v>0</v>
      </c>
      <c r="AG11" s="223">
        <f t="shared" si="5"/>
        <v>0</v>
      </c>
      <c r="AH11" s="223">
        <f t="shared" si="5"/>
        <v>0</v>
      </c>
      <c r="AI11" s="223">
        <f t="shared" si="5"/>
        <v>300000</v>
      </c>
      <c r="AJ11" s="223">
        <f t="shared" si="5"/>
        <v>1130000</v>
      </c>
    </row>
    <row r="12" spans="1:36">
      <c r="K12"/>
      <c r="L12"/>
      <c r="M12"/>
      <c r="Q12"/>
      <c r="R12"/>
      <c r="S12"/>
      <c r="AD12" s="5"/>
      <c r="AE12" s="5"/>
      <c r="AF12" s="5"/>
      <c r="AG12" s="5"/>
      <c r="AH12" s="5"/>
      <c r="AI12" s="5"/>
      <c r="AJ12" s="5"/>
    </row>
    <row r="13" spans="1:36">
      <c r="A13" s="12"/>
      <c r="B13" s="12"/>
      <c r="C13" s="12"/>
      <c r="D13" s="12"/>
      <c r="E13" s="12"/>
      <c r="F13" s="12"/>
      <c r="G13" s="12"/>
      <c r="H13" s="12"/>
      <c r="I13" s="12"/>
      <c r="J13" s="8"/>
      <c r="K13" s="8"/>
      <c r="L13"/>
      <c r="M13"/>
      <c r="Q13" s="8"/>
      <c r="R13"/>
      <c r="S13"/>
      <c r="AD13" s="5"/>
      <c r="AE13" s="5"/>
      <c r="AF13" s="5"/>
      <c r="AG13" s="5"/>
      <c r="AH13" s="5"/>
      <c r="AI13" s="5"/>
      <c r="AJ13" s="5"/>
    </row>
    <row r="14" spans="1:36" ht="25.5" customHeight="1">
      <c r="D14" s="90" t="s">
        <v>92</v>
      </c>
      <c r="E14" s="294" t="s">
        <v>93</v>
      </c>
      <c r="J14" s="8"/>
      <c r="K14" s="8"/>
      <c r="L14"/>
      <c r="M14"/>
      <c r="Q14" s="8"/>
      <c r="R14"/>
      <c r="S14"/>
    </row>
    <row r="15" spans="1:36">
      <c r="A15" s="14"/>
      <c r="B15" s="14"/>
      <c r="C15" s="14"/>
      <c r="D15" s="91" t="s">
        <v>94</v>
      </c>
      <c r="E15" s="301">
        <f>AD11</f>
        <v>0</v>
      </c>
      <c r="F15" s="14"/>
      <c r="G15" s="14"/>
      <c r="H15" s="14"/>
      <c r="I15" s="14"/>
      <c r="J15" s="8"/>
      <c r="K15" s="8"/>
      <c r="L15"/>
      <c r="M15"/>
      <c r="Q15" s="8"/>
      <c r="R15"/>
      <c r="S15"/>
    </row>
    <row r="16" spans="1:36">
      <c r="A16" s="12"/>
      <c r="B16" s="12"/>
      <c r="C16" s="12"/>
      <c r="D16" s="91" t="s">
        <v>95</v>
      </c>
      <c r="E16" s="301">
        <f>AE11</f>
        <v>0</v>
      </c>
      <c r="F16" s="12"/>
      <c r="G16" s="12"/>
      <c r="H16" s="12"/>
      <c r="I16" s="12"/>
      <c r="J16" s="8"/>
      <c r="K16" s="8"/>
      <c r="L16"/>
      <c r="M16"/>
      <c r="Q16" s="8"/>
      <c r="R16"/>
      <c r="S16"/>
    </row>
    <row r="17" spans="1:19">
      <c r="A17" s="12"/>
      <c r="B17" s="12"/>
      <c r="C17" s="12"/>
      <c r="D17" s="91" t="s">
        <v>96</v>
      </c>
      <c r="E17" s="301">
        <f>AF11</f>
        <v>0</v>
      </c>
      <c r="F17" s="12"/>
      <c r="G17" s="12"/>
      <c r="H17" s="12"/>
      <c r="I17" s="12"/>
      <c r="J17" s="8"/>
      <c r="K17" s="8"/>
      <c r="L17"/>
      <c r="M17"/>
      <c r="Q17" s="8"/>
      <c r="R17"/>
      <c r="S17"/>
    </row>
    <row r="18" spans="1:19">
      <c r="A18" s="16"/>
      <c r="B18" s="16"/>
      <c r="C18" s="16"/>
      <c r="D18" s="91" t="s">
        <v>97</v>
      </c>
      <c r="E18" s="301">
        <f>AG11</f>
        <v>0</v>
      </c>
      <c r="F18" s="16"/>
      <c r="G18" s="16"/>
      <c r="H18" s="16"/>
      <c r="I18" s="16"/>
      <c r="J18" s="8"/>
      <c r="K18" s="8"/>
      <c r="L18"/>
      <c r="M18"/>
      <c r="Q18" s="8"/>
      <c r="R18"/>
      <c r="S18"/>
    </row>
    <row r="19" spans="1:19">
      <c r="A19" s="16"/>
      <c r="B19" s="16"/>
      <c r="C19" s="16"/>
      <c r="D19" s="91" t="s">
        <v>98</v>
      </c>
      <c r="E19" s="301">
        <f>AH11</f>
        <v>0</v>
      </c>
      <c r="F19" s="16"/>
      <c r="G19" s="16"/>
      <c r="H19" s="16"/>
      <c r="I19" s="16"/>
      <c r="J19" s="8"/>
      <c r="K19" s="8"/>
      <c r="L19"/>
      <c r="M19"/>
      <c r="Q19" s="8"/>
      <c r="R19"/>
      <c r="S19"/>
    </row>
    <row r="20" spans="1:19">
      <c r="D20" s="91" t="s">
        <v>99</v>
      </c>
      <c r="E20" s="301">
        <f>AI11</f>
        <v>300000</v>
      </c>
      <c r="J20" s="8"/>
      <c r="K20" s="8"/>
      <c r="L20"/>
      <c r="M20"/>
      <c r="Q20" s="8"/>
      <c r="R20"/>
      <c r="S20"/>
    </row>
    <row r="21" spans="1:19">
      <c r="D21" s="91" t="s">
        <v>100</v>
      </c>
      <c r="E21" s="301">
        <f>AJ11</f>
        <v>1130000</v>
      </c>
      <c r="J21" s="8"/>
      <c r="K21" s="8"/>
      <c r="L21"/>
      <c r="M21"/>
      <c r="Q21" s="8"/>
      <c r="R21"/>
      <c r="S21"/>
    </row>
    <row r="22" spans="1:19">
      <c r="A22" s="18"/>
      <c r="B22" s="18"/>
      <c r="C22" s="18"/>
      <c r="D22" s="91"/>
      <c r="E22" s="305"/>
      <c r="F22" s="18"/>
      <c r="G22" s="18"/>
      <c r="H22" s="18"/>
      <c r="I22" s="18"/>
      <c r="J22" s="8"/>
      <c r="K22" s="8"/>
      <c r="L22"/>
      <c r="M22"/>
      <c r="Q22" s="8"/>
      <c r="R22"/>
      <c r="S22"/>
    </row>
    <row r="23" spans="1:19">
      <c r="D23" s="91" t="s">
        <v>281</v>
      </c>
      <c r="E23" s="302">
        <f>SUM(E15:E21)</f>
        <v>1430000</v>
      </c>
      <c r="J23" s="8"/>
      <c r="K23" s="8"/>
      <c r="L23"/>
      <c r="M23"/>
      <c r="Q23" s="8"/>
      <c r="R23"/>
      <c r="S23"/>
    </row>
    <row r="24" spans="1:19">
      <c r="D24" s="92"/>
      <c r="E24" s="303"/>
      <c r="J24" s="8"/>
      <c r="K24" s="8"/>
      <c r="L24"/>
      <c r="M24"/>
      <c r="Q24" s="8"/>
      <c r="R24"/>
      <c r="S24"/>
    </row>
    <row r="25" spans="1:19">
      <c r="D25" s="91" t="s">
        <v>102</v>
      </c>
      <c r="E25" s="307"/>
      <c r="J25" s="8"/>
      <c r="K25" s="8"/>
      <c r="L25"/>
      <c r="M25"/>
      <c r="Q25" s="8"/>
      <c r="R25"/>
      <c r="S25"/>
    </row>
    <row r="26" spans="1:19">
      <c r="D26" s="91" t="s">
        <v>103</v>
      </c>
      <c r="E26" s="301">
        <f>SUM(W11:AB11)</f>
        <v>0</v>
      </c>
    </row>
    <row r="27" spans="1:19">
      <c r="D27" s="89"/>
      <c r="E27" s="224">
        <v>17963807</v>
      </c>
    </row>
  </sheetData>
  <sheetProtection algorithmName="SHA-512" hashValue="2Lx50OiRF3ZS7LRhdoAHCUfXTRJ0BUzEkCjn2wKqj4t5R4cQQoeHb33B74FRD+mbOWEQEROUJETCJkWFY5zkwQ==" saltValue="jgaI/1Ep5yZs74Uf95i++w==" spinCount="100000" sheet="1" objects="1" scenarios="1"/>
  <autoFilter ref="A2:G11" xr:uid="{00000000-0009-0000-0000-000005000000}"/>
  <mergeCells count="13">
    <mergeCell ref="C7:C8"/>
    <mergeCell ref="I2:I3"/>
    <mergeCell ref="J2:O2"/>
    <mergeCell ref="P2:U2"/>
    <mergeCell ref="H2:H3"/>
    <mergeCell ref="P1:AB1"/>
    <mergeCell ref="W2:AB2"/>
    <mergeCell ref="A2:A3"/>
    <mergeCell ref="D2:D3"/>
    <mergeCell ref="E2:E3"/>
    <mergeCell ref="F2:F3"/>
    <mergeCell ref="G2:G3"/>
    <mergeCell ref="C2:C3"/>
  </mergeCells>
  <pageMargins left="0.7" right="0.7" top="0.78740157499999996" bottom="0.78740157499999996" header="0.3" footer="0.3"/>
  <pageSetup paperSize="9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K30"/>
  <sheetViews>
    <sheetView zoomScale="70" zoomScaleNormal="70" workbookViewId="0">
      <pane ySplit="3" topLeftCell="A4" activePane="bottomLeft" state="frozen"/>
      <selection pane="bottomLeft" activeCell="I1" sqref="I1:AM1048576"/>
    </sheetView>
  </sheetViews>
  <sheetFormatPr defaultColWidth="8.5" defaultRowHeight="15.6" outlineLevelCol="1"/>
  <cols>
    <col min="1" max="1" width="19" style="8" customWidth="1"/>
    <col min="2" max="2" width="8.59765625" style="8" customWidth="1"/>
    <col min="3" max="3" width="32.5" style="8" customWidth="1"/>
    <col min="4" max="4" width="64" customWidth="1"/>
    <col min="5" max="5" width="13.69921875" customWidth="1"/>
    <col min="6" max="6" width="56" customWidth="1"/>
    <col min="7" max="7" width="11.5" customWidth="1"/>
    <col min="8" max="8" width="10" customWidth="1"/>
    <col min="9" max="9" width="12" customWidth="1"/>
    <col min="10" max="10" width="26.5" hidden="1" customWidth="1"/>
    <col min="11" max="11" width="31.5" style="7" hidden="1" customWidth="1"/>
    <col min="12" max="12" width="13" style="8" hidden="1" customWidth="1"/>
    <col min="13" max="13" width="18" style="8" hidden="1" customWidth="1"/>
    <col min="14" max="14" width="24" hidden="1" customWidth="1"/>
    <col min="15" max="15" width="13" hidden="1" customWidth="1"/>
    <col min="16" max="16" width="12" hidden="1" customWidth="1"/>
    <col min="17" max="17" width="10.5" style="7" hidden="1" customWidth="1"/>
    <col min="18" max="19" width="10.5" style="8" hidden="1" customWidth="1"/>
    <col min="20" max="21" width="10.5" hidden="1" customWidth="1"/>
    <col min="22" max="22" width="7.5" hidden="1" customWidth="1"/>
    <col min="23" max="23" width="9.69921875" hidden="1" customWidth="1"/>
    <col min="24" max="28" width="8.5" hidden="1" customWidth="1"/>
    <col min="29" max="29" width="20" hidden="1" customWidth="1"/>
    <col min="30" max="30" width="20" hidden="1" customWidth="1" outlineLevel="1"/>
    <col min="31" max="32" width="8.5" hidden="1" customWidth="1" outlineLevel="1"/>
    <col min="33" max="34" width="7" hidden="1" customWidth="1" outlineLevel="1"/>
    <col min="35" max="36" width="8.5" hidden="1" customWidth="1" outlineLevel="1"/>
    <col min="37" max="37" width="0" hidden="1" customWidth="1" collapsed="1"/>
    <col min="38" max="38" width="0" hidden="1" customWidth="1"/>
  </cols>
  <sheetData>
    <row r="1" spans="1:36" ht="67.5" customHeight="1" thickBot="1">
      <c r="A1" s="93" t="s">
        <v>282</v>
      </c>
      <c r="B1" s="93"/>
      <c r="C1" s="93"/>
      <c r="D1" s="93" t="s">
        <v>283</v>
      </c>
      <c r="K1" s="10"/>
      <c r="L1" s="11"/>
      <c r="M1" s="11"/>
      <c r="N1" s="11"/>
      <c r="O1" s="11"/>
      <c r="P1" s="393" t="s">
        <v>2</v>
      </c>
      <c r="Q1" s="393"/>
      <c r="R1" s="393"/>
      <c r="S1" s="393"/>
      <c r="T1" s="393"/>
      <c r="U1" s="393"/>
      <c r="V1" s="393"/>
      <c r="W1" s="393"/>
      <c r="X1" s="393"/>
      <c r="Y1" s="393"/>
      <c r="Z1" s="393"/>
      <c r="AA1" s="393"/>
      <c r="AB1" s="393"/>
    </row>
    <row r="2" spans="1:36" ht="67.5" customHeight="1">
      <c r="A2" s="400" t="s">
        <v>3</v>
      </c>
      <c r="B2" s="266" t="s">
        <v>4</v>
      </c>
      <c r="C2" s="418" t="s">
        <v>5</v>
      </c>
      <c r="D2" s="400" t="s">
        <v>6</v>
      </c>
      <c r="E2" s="402" t="s">
        <v>7</v>
      </c>
      <c r="F2" s="402" t="s">
        <v>8</v>
      </c>
      <c r="G2" s="402" t="s">
        <v>9</v>
      </c>
      <c r="H2" s="418" t="s">
        <v>10</v>
      </c>
      <c r="I2" s="418" t="s">
        <v>106</v>
      </c>
      <c r="J2" s="402" t="s">
        <v>12</v>
      </c>
      <c r="K2" s="402"/>
      <c r="L2" s="402"/>
      <c r="M2" s="402"/>
      <c r="N2" s="402"/>
      <c r="O2" s="423"/>
      <c r="P2" s="420" t="s">
        <v>13</v>
      </c>
      <c r="Q2" s="421"/>
      <c r="R2" s="421"/>
      <c r="S2" s="421"/>
      <c r="T2" s="421"/>
      <c r="U2" s="422"/>
      <c r="W2" s="394" t="s">
        <v>14</v>
      </c>
      <c r="X2" s="395"/>
      <c r="Y2" s="395"/>
      <c r="Z2" s="395"/>
      <c r="AA2" s="395"/>
      <c r="AB2" s="396"/>
    </row>
    <row r="3" spans="1:36" ht="20.25" customHeight="1">
      <c r="A3" s="400"/>
      <c r="B3" s="267"/>
      <c r="C3" s="404"/>
      <c r="D3" s="400"/>
      <c r="E3" s="402"/>
      <c r="F3" s="402"/>
      <c r="G3" s="402"/>
      <c r="H3" s="404"/>
      <c r="I3" s="404"/>
      <c r="J3" s="260" t="s">
        <v>15</v>
      </c>
      <c r="K3" s="260" t="s">
        <v>16</v>
      </c>
      <c r="L3" s="260" t="s">
        <v>17</v>
      </c>
      <c r="M3" s="260" t="s">
        <v>18</v>
      </c>
      <c r="N3" s="260" t="s">
        <v>19</v>
      </c>
      <c r="O3" s="261" t="s">
        <v>20</v>
      </c>
      <c r="P3" s="121" t="s">
        <v>15</v>
      </c>
      <c r="Q3" s="260" t="s">
        <v>16</v>
      </c>
      <c r="R3" s="260" t="s">
        <v>17</v>
      </c>
      <c r="S3" s="260" t="s">
        <v>18</v>
      </c>
      <c r="T3" s="260" t="s">
        <v>19</v>
      </c>
      <c r="U3" s="122" t="s">
        <v>20</v>
      </c>
      <c r="W3" s="121" t="s">
        <v>15</v>
      </c>
      <c r="X3" s="260" t="s">
        <v>16</v>
      </c>
      <c r="Y3" s="260" t="s">
        <v>17</v>
      </c>
      <c r="Z3" s="260" t="s">
        <v>18</v>
      </c>
      <c r="AA3" s="260" t="s">
        <v>19</v>
      </c>
      <c r="AB3" s="122" t="s">
        <v>20</v>
      </c>
      <c r="AD3" s="212">
        <v>1</v>
      </c>
      <c r="AE3" s="212">
        <v>2</v>
      </c>
      <c r="AF3" s="212">
        <v>3</v>
      </c>
      <c r="AG3" s="212">
        <v>5</v>
      </c>
      <c r="AH3" s="212">
        <v>6</v>
      </c>
      <c r="AI3" s="212">
        <v>7</v>
      </c>
      <c r="AJ3" s="212">
        <v>8</v>
      </c>
    </row>
    <row r="4" spans="1:36" ht="26.25" customHeight="1">
      <c r="A4" s="259" t="s">
        <v>284</v>
      </c>
      <c r="B4" s="259"/>
      <c r="C4" s="259"/>
      <c r="D4" s="54" t="s">
        <v>285</v>
      </c>
      <c r="E4" s="54"/>
      <c r="F4" s="54"/>
      <c r="G4" s="54"/>
      <c r="H4" s="54"/>
      <c r="I4" s="54"/>
      <c r="J4" s="54"/>
      <c r="K4" s="54"/>
      <c r="L4" s="54"/>
      <c r="M4" s="54"/>
      <c r="N4" s="54"/>
      <c r="O4" s="75"/>
      <c r="P4" s="123"/>
      <c r="Q4" s="54"/>
      <c r="R4" s="54"/>
      <c r="S4" s="54"/>
      <c r="T4" s="54"/>
      <c r="U4" s="124"/>
      <c r="W4" s="123"/>
      <c r="X4" s="54"/>
      <c r="Y4" s="54"/>
      <c r="Z4" s="54"/>
      <c r="AA4" s="54"/>
      <c r="AB4" s="124"/>
      <c r="AD4" s="212"/>
      <c r="AE4" s="212"/>
      <c r="AF4" s="212"/>
      <c r="AG4" s="212"/>
      <c r="AH4" s="212"/>
      <c r="AI4" s="212"/>
      <c r="AJ4" s="212"/>
    </row>
    <row r="5" spans="1:36" ht="144">
      <c r="A5" s="173" t="s">
        <v>284</v>
      </c>
      <c r="B5" s="268" t="s">
        <v>239</v>
      </c>
      <c r="C5" s="440" t="s">
        <v>286</v>
      </c>
      <c r="D5" s="364" t="s">
        <v>287</v>
      </c>
      <c r="E5" s="51" t="s">
        <v>49</v>
      </c>
      <c r="F5" s="51" t="s">
        <v>288</v>
      </c>
      <c r="G5" s="102" t="s">
        <v>29</v>
      </c>
      <c r="H5" s="102">
        <v>5</v>
      </c>
      <c r="I5" s="186">
        <f>SUM(P5:U5)</f>
        <v>350000</v>
      </c>
      <c r="J5" s="175" t="s">
        <v>289</v>
      </c>
      <c r="K5" s="361" t="s">
        <v>290</v>
      </c>
      <c r="L5" s="52"/>
      <c r="M5" s="52" t="s">
        <v>291</v>
      </c>
      <c r="N5" s="52"/>
      <c r="O5" s="120"/>
      <c r="P5" s="126">
        <v>250000</v>
      </c>
      <c r="Q5" s="357">
        <v>0</v>
      </c>
      <c r="R5" s="126">
        <v>0</v>
      </c>
      <c r="S5" s="126">
        <v>100000</v>
      </c>
      <c r="T5" s="126">
        <v>0</v>
      </c>
      <c r="U5" s="126">
        <v>0</v>
      </c>
      <c r="W5" s="126">
        <v>0</v>
      </c>
      <c r="X5" s="126">
        <v>0</v>
      </c>
      <c r="Y5" s="126">
        <v>0</v>
      </c>
      <c r="Z5" s="126">
        <v>0</v>
      </c>
      <c r="AA5" s="126">
        <v>0</v>
      </c>
      <c r="AB5" s="126">
        <v>0</v>
      </c>
      <c r="AD5" s="213">
        <f>IF($H5=AD$3,$I5,0)</f>
        <v>0</v>
      </c>
      <c r="AE5" s="213">
        <f t="shared" ref="AE5:AJ13" si="0">IF($H5=AE$3,$I5,0)</f>
        <v>0</v>
      </c>
      <c r="AF5" s="213">
        <f t="shared" si="0"/>
        <v>0</v>
      </c>
      <c r="AG5" s="213">
        <f t="shared" si="0"/>
        <v>350000</v>
      </c>
      <c r="AH5" s="213">
        <f t="shared" si="0"/>
        <v>0</v>
      </c>
      <c r="AI5" s="213">
        <f t="shared" si="0"/>
        <v>0</v>
      </c>
      <c r="AJ5" s="213">
        <f t="shared" si="0"/>
        <v>0</v>
      </c>
    </row>
    <row r="6" spans="1:36" ht="33" customHeight="1">
      <c r="A6" s="173" t="s">
        <v>284</v>
      </c>
      <c r="B6" s="269"/>
      <c r="C6" s="424"/>
      <c r="D6" s="369" t="s">
        <v>292</v>
      </c>
      <c r="E6" s="175" t="s">
        <v>49</v>
      </c>
      <c r="F6" s="52" t="s">
        <v>293</v>
      </c>
      <c r="G6" s="102" t="s">
        <v>46</v>
      </c>
      <c r="H6" s="102">
        <v>5</v>
      </c>
      <c r="I6" s="186">
        <f t="shared" ref="I6" si="1">SUM(P6:U6)</f>
        <v>0</v>
      </c>
      <c r="J6" s="52" t="s">
        <v>294</v>
      </c>
      <c r="K6" s="53"/>
      <c r="L6" s="52"/>
      <c r="M6" s="52"/>
      <c r="N6" s="52"/>
      <c r="O6" s="120"/>
      <c r="P6" s="126">
        <v>0</v>
      </c>
      <c r="Q6" s="126">
        <v>0</v>
      </c>
      <c r="R6" s="126">
        <v>0</v>
      </c>
      <c r="S6" s="126">
        <v>0</v>
      </c>
      <c r="T6" s="126">
        <v>0</v>
      </c>
      <c r="U6" s="126">
        <v>0</v>
      </c>
      <c r="W6" s="126">
        <v>0</v>
      </c>
      <c r="X6" s="126">
        <v>0</v>
      </c>
      <c r="Y6" s="126">
        <v>0</v>
      </c>
      <c r="Z6" s="126">
        <v>0</v>
      </c>
      <c r="AA6" s="126">
        <v>0</v>
      </c>
      <c r="AB6" s="126">
        <v>0</v>
      </c>
      <c r="AD6" s="213">
        <f t="shared" ref="AD6:AJ13" si="2">IF($H6=AD$3,$I6,0)</f>
        <v>0</v>
      </c>
      <c r="AE6" s="213">
        <f t="shared" si="0"/>
        <v>0</v>
      </c>
      <c r="AF6" s="213">
        <f t="shared" si="0"/>
        <v>0</v>
      </c>
      <c r="AG6" s="213">
        <f t="shared" si="0"/>
        <v>0</v>
      </c>
      <c r="AH6" s="213">
        <f t="shared" si="0"/>
        <v>0</v>
      </c>
      <c r="AI6" s="213">
        <f t="shared" si="0"/>
        <v>0</v>
      </c>
      <c r="AJ6" s="213">
        <f t="shared" si="0"/>
        <v>0</v>
      </c>
    </row>
    <row r="7" spans="1:36" ht="66" customHeight="1">
      <c r="A7" s="173" t="s">
        <v>284</v>
      </c>
      <c r="B7" s="269" t="s">
        <v>239</v>
      </c>
      <c r="C7" s="424"/>
      <c r="D7" s="370" t="s">
        <v>296</v>
      </c>
      <c r="E7" s="187" t="s">
        <v>60</v>
      </c>
      <c r="F7" s="187" t="s">
        <v>297</v>
      </c>
      <c r="G7" s="250" t="s">
        <v>29</v>
      </c>
      <c r="H7" s="250">
        <v>5</v>
      </c>
      <c r="I7" s="186">
        <f>SUM(P7:U7)</f>
        <v>1300000</v>
      </c>
      <c r="J7" s="175" t="s">
        <v>298</v>
      </c>
      <c r="K7" s="242"/>
      <c r="L7" s="175"/>
      <c r="M7" s="175"/>
      <c r="N7" s="175"/>
      <c r="O7" s="241"/>
      <c r="P7" s="175">
        <v>1300000</v>
      </c>
      <c r="Q7" s="126">
        <v>0</v>
      </c>
      <c r="R7" s="126">
        <v>0</v>
      </c>
      <c r="S7" s="126"/>
      <c r="T7" s="126">
        <v>0</v>
      </c>
      <c r="U7" s="126">
        <v>0</v>
      </c>
      <c r="W7" s="126">
        <v>0</v>
      </c>
      <c r="X7" s="126">
        <v>0</v>
      </c>
      <c r="Y7" s="126">
        <v>0</v>
      </c>
      <c r="Z7" s="126">
        <v>0</v>
      </c>
      <c r="AA7" s="126">
        <v>0</v>
      </c>
      <c r="AB7" s="126">
        <v>0</v>
      </c>
      <c r="AD7" s="213">
        <f t="shared" si="2"/>
        <v>0</v>
      </c>
      <c r="AE7" s="213">
        <f t="shared" si="2"/>
        <v>0</v>
      </c>
      <c r="AF7" s="213">
        <f t="shared" si="2"/>
        <v>0</v>
      </c>
      <c r="AG7" s="213">
        <f t="shared" si="2"/>
        <v>1300000</v>
      </c>
      <c r="AH7" s="213">
        <f t="shared" si="2"/>
        <v>0</v>
      </c>
      <c r="AI7" s="213">
        <f t="shared" si="2"/>
        <v>0</v>
      </c>
      <c r="AJ7" s="213">
        <f t="shared" si="2"/>
        <v>0</v>
      </c>
    </row>
    <row r="8" spans="1:36" ht="33" customHeight="1">
      <c r="A8" s="173" t="s">
        <v>284</v>
      </c>
      <c r="B8" s="270" t="s">
        <v>239</v>
      </c>
      <c r="C8" s="441"/>
      <c r="D8" s="370" t="s">
        <v>302</v>
      </c>
      <c r="E8" s="175" t="s">
        <v>301</v>
      </c>
      <c r="F8" s="187" t="s">
        <v>303</v>
      </c>
      <c r="G8" s="102" t="s">
        <v>29</v>
      </c>
      <c r="H8" s="250">
        <v>5</v>
      </c>
      <c r="I8" s="186">
        <f>SUM(P8:U8)</f>
        <v>80807</v>
      </c>
      <c r="J8" s="175" t="s">
        <v>304</v>
      </c>
      <c r="K8" s="242"/>
      <c r="L8" s="175"/>
      <c r="M8" s="175"/>
      <c r="N8" s="175"/>
      <c r="O8" s="241"/>
      <c r="P8" s="126">
        <f>80000+807</f>
        <v>80807</v>
      </c>
      <c r="Q8" s="126">
        <v>0</v>
      </c>
      <c r="R8" s="126">
        <v>0</v>
      </c>
      <c r="S8" s="126">
        <v>0</v>
      </c>
      <c r="T8" s="126">
        <v>0</v>
      </c>
      <c r="U8" s="126">
        <v>0</v>
      </c>
      <c r="W8" s="126">
        <v>0</v>
      </c>
      <c r="X8" s="126">
        <v>0</v>
      </c>
      <c r="Y8" s="126">
        <v>0</v>
      </c>
      <c r="Z8" s="126">
        <v>0</v>
      </c>
      <c r="AA8" s="126">
        <v>0</v>
      </c>
      <c r="AB8" s="126">
        <v>0</v>
      </c>
      <c r="AD8" s="213">
        <f t="shared" si="2"/>
        <v>0</v>
      </c>
      <c r="AE8" s="213">
        <f t="shared" si="2"/>
        <v>0</v>
      </c>
      <c r="AF8" s="213">
        <f t="shared" si="2"/>
        <v>0</v>
      </c>
      <c r="AG8" s="213">
        <f t="shared" si="2"/>
        <v>80807</v>
      </c>
      <c r="AH8" s="213">
        <f t="shared" si="2"/>
        <v>0</v>
      </c>
      <c r="AI8" s="213">
        <f t="shared" si="2"/>
        <v>0</v>
      </c>
      <c r="AJ8" s="213">
        <f t="shared" si="2"/>
        <v>0</v>
      </c>
    </row>
    <row r="9" spans="1:36" ht="22.5" customHeight="1">
      <c r="A9" s="259" t="s">
        <v>305</v>
      </c>
      <c r="B9" s="259"/>
      <c r="C9" s="259"/>
      <c r="D9" s="54" t="s">
        <v>306</v>
      </c>
      <c r="E9" s="55"/>
      <c r="F9" s="55"/>
      <c r="G9" s="101"/>
      <c r="H9" s="101"/>
      <c r="I9" s="101"/>
      <c r="J9" s="260"/>
      <c r="K9" s="260"/>
      <c r="L9" s="260"/>
      <c r="M9" s="260"/>
      <c r="N9" s="260"/>
      <c r="O9" s="261"/>
      <c r="P9" s="127"/>
      <c r="Q9" s="109"/>
      <c r="R9" s="109"/>
      <c r="S9" s="109"/>
      <c r="T9" s="109"/>
      <c r="U9" s="128"/>
      <c r="W9" s="127"/>
      <c r="X9" s="109"/>
      <c r="Y9" s="109"/>
      <c r="Z9" s="109"/>
      <c r="AA9" s="109"/>
      <c r="AB9" s="128"/>
      <c r="AD9" s="213">
        <f t="shared" si="2"/>
        <v>0</v>
      </c>
      <c r="AE9" s="213">
        <f t="shared" si="0"/>
        <v>0</v>
      </c>
      <c r="AF9" s="213">
        <f t="shared" si="0"/>
        <v>0</v>
      </c>
      <c r="AG9" s="213">
        <f t="shared" si="0"/>
        <v>0</v>
      </c>
      <c r="AH9" s="213">
        <f t="shared" si="0"/>
        <v>0</v>
      </c>
      <c r="AI9" s="213">
        <f t="shared" si="0"/>
        <v>0</v>
      </c>
      <c r="AJ9" s="213">
        <f t="shared" si="0"/>
        <v>0</v>
      </c>
    </row>
    <row r="10" spans="1:36" ht="75" customHeight="1">
      <c r="A10" s="173" t="s">
        <v>305</v>
      </c>
      <c r="B10" s="268" t="s">
        <v>307</v>
      </c>
      <c r="C10" s="424" t="s">
        <v>492</v>
      </c>
      <c r="D10" s="370" t="s">
        <v>308</v>
      </c>
      <c r="E10" s="187" t="s">
        <v>237</v>
      </c>
      <c r="F10" s="356" t="s">
        <v>498</v>
      </c>
      <c r="G10" s="277" t="s">
        <v>29</v>
      </c>
      <c r="H10" s="277">
        <v>6</v>
      </c>
      <c r="I10" s="186">
        <f>SUM(P10:U10)</f>
        <v>300000</v>
      </c>
      <c r="J10" s="175" t="s">
        <v>309</v>
      </c>
      <c r="K10" s="242"/>
      <c r="L10" s="175"/>
      <c r="M10" s="175"/>
      <c r="N10" s="175"/>
      <c r="O10" s="241"/>
      <c r="P10" s="126">
        <v>300000</v>
      </c>
      <c r="Q10" s="126">
        <v>0</v>
      </c>
      <c r="R10" s="126">
        <v>0</v>
      </c>
      <c r="S10" s="126">
        <v>0</v>
      </c>
      <c r="T10" s="126">
        <v>0</v>
      </c>
      <c r="U10" s="126">
        <v>0</v>
      </c>
      <c r="W10" s="126">
        <v>0</v>
      </c>
      <c r="X10" s="126">
        <v>0</v>
      </c>
      <c r="Y10" s="126">
        <v>0</v>
      </c>
      <c r="Z10" s="126">
        <v>0</v>
      </c>
      <c r="AA10" s="126">
        <v>0</v>
      </c>
      <c r="AB10" s="126">
        <v>0</v>
      </c>
      <c r="AD10" s="213">
        <f t="shared" si="2"/>
        <v>0</v>
      </c>
      <c r="AE10" s="213">
        <f t="shared" si="0"/>
        <v>0</v>
      </c>
      <c r="AF10" s="213">
        <f t="shared" si="0"/>
        <v>0</v>
      </c>
      <c r="AG10" s="213">
        <f t="shared" si="0"/>
        <v>0</v>
      </c>
      <c r="AH10" s="213">
        <f>IF($H10=AH$3,$I10,0)</f>
        <v>300000</v>
      </c>
      <c r="AI10" s="213">
        <f t="shared" si="0"/>
        <v>0</v>
      </c>
      <c r="AJ10" s="213">
        <f t="shared" si="0"/>
        <v>0</v>
      </c>
    </row>
    <row r="11" spans="1:36" ht="120.75" customHeight="1">
      <c r="A11" s="173" t="s">
        <v>305</v>
      </c>
      <c r="B11" s="270" t="s">
        <v>307</v>
      </c>
      <c r="C11" s="441"/>
      <c r="D11" s="176" t="s">
        <v>310</v>
      </c>
      <c r="E11" s="187" t="s">
        <v>60</v>
      </c>
      <c r="F11" s="174" t="s">
        <v>311</v>
      </c>
      <c r="G11" s="278" t="s">
        <v>29</v>
      </c>
      <c r="H11" s="278">
        <v>6</v>
      </c>
      <c r="I11" s="186">
        <f>SUM(P11:U11)</f>
        <v>550000</v>
      </c>
      <c r="J11" s="174"/>
      <c r="K11" s="242"/>
      <c r="L11" s="175"/>
      <c r="M11" s="358"/>
      <c r="N11" s="175"/>
      <c r="O11" s="241"/>
      <c r="P11" s="126">
        <v>550000</v>
      </c>
      <c r="Q11" s="126">
        <v>0</v>
      </c>
      <c r="R11" s="126">
        <v>0</v>
      </c>
      <c r="S11" s="126">
        <v>0</v>
      </c>
      <c r="T11" s="126">
        <v>0</v>
      </c>
      <c r="U11" s="126">
        <v>0</v>
      </c>
      <c r="W11" s="126">
        <v>420000</v>
      </c>
      <c r="X11" s="126">
        <v>0</v>
      </c>
      <c r="Y11" s="126">
        <v>0</v>
      </c>
      <c r="Z11" s="126">
        <v>0</v>
      </c>
      <c r="AA11" s="126">
        <v>0</v>
      </c>
      <c r="AB11" s="126">
        <v>0</v>
      </c>
      <c r="AD11" s="213">
        <f>IF($H11=AD$3,$I11,0)</f>
        <v>0</v>
      </c>
      <c r="AE11" s="213">
        <f>IF($H11=AE$3,$I11,0)</f>
        <v>0</v>
      </c>
      <c r="AF11" s="213">
        <f>IF($H11=AF$3,$I11,0)</f>
        <v>0</v>
      </c>
      <c r="AG11" s="213">
        <f>IF($H11=AG$3,$I11,0)</f>
        <v>0</v>
      </c>
      <c r="AH11" s="213">
        <f>IF($H11=AH$3,$I11,0)</f>
        <v>550000</v>
      </c>
      <c r="AI11" s="213">
        <f>IF($H11=AI$3,$I11,0)</f>
        <v>0</v>
      </c>
      <c r="AJ11" s="213">
        <f>IF($H11=AJ$3,$I11,0)</f>
        <v>0</v>
      </c>
    </row>
    <row r="12" spans="1:36" ht="22.5" customHeight="1">
      <c r="A12" s="259" t="s">
        <v>312</v>
      </c>
      <c r="B12" s="259"/>
      <c r="C12" s="259"/>
      <c r="D12" s="54" t="s">
        <v>313</v>
      </c>
      <c r="E12" s="57"/>
      <c r="F12" s="58"/>
      <c r="G12" s="104"/>
      <c r="H12" s="104"/>
      <c r="I12" s="104"/>
      <c r="J12" s="260"/>
      <c r="K12" s="260"/>
      <c r="L12" s="260"/>
      <c r="M12" s="260"/>
      <c r="N12" s="260"/>
      <c r="O12" s="261"/>
      <c r="P12" s="129"/>
      <c r="Q12" s="109"/>
      <c r="R12" s="109"/>
      <c r="S12" s="109"/>
      <c r="T12" s="109"/>
      <c r="U12" s="128"/>
      <c r="W12" s="129"/>
      <c r="X12" s="109"/>
      <c r="Y12" s="109"/>
      <c r="Z12" s="109"/>
      <c r="AA12" s="109"/>
      <c r="AB12" s="128"/>
      <c r="AD12" s="213">
        <f t="shared" si="2"/>
        <v>0</v>
      </c>
      <c r="AE12" s="213">
        <f t="shared" si="0"/>
        <v>0</v>
      </c>
      <c r="AF12" s="213">
        <f t="shared" si="0"/>
        <v>0</v>
      </c>
      <c r="AG12" s="213">
        <f t="shared" si="0"/>
        <v>0</v>
      </c>
      <c r="AH12" s="213">
        <f t="shared" si="0"/>
        <v>0</v>
      </c>
      <c r="AI12" s="213">
        <f t="shared" si="0"/>
        <v>0</v>
      </c>
      <c r="AJ12" s="213">
        <f t="shared" si="0"/>
        <v>0</v>
      </c>
    </row>
    <row r="13" spans="1:36" ht="49.5" customHeight="1">
      <c r="A13" s="173" t="s">
        <v>312</v>
      </c>
      <c r="B13" s="241"/>
      <c r="C13" s="386" t="s">
        <v>493</v>
      </c>
      <c r="D13" s="371" t="s">
        <v>316</v>
      </c>
      <c r="E13" s="311" t="s">
        <v>60</v>
      </c>
      <c r="F13" s="392" t="s">
        <v>499</v>
      </c>
      <c r="G13" s="278" t="s">
        <v>29</v>
      </c>
      <c r="H13" s="177">
        <v>5</v>
      </c>
      <c r="I13" s="186">
        <f t="shared" ref="I13" si="3">SUM(P13:U13)</f>
        <v>150000</v>
      </c>
      <c r="J13" s="52" t="s">
        <v>469</v>
      </c>
      <c r="K13" s="53"/>
      <c r="L13" s="52"/>
      <c r="M13" s="52"/>
      <c r="N13" s="52"/>
      <c r="O13" s="120"/>
      <c r="P13" s="125">
        <v>150000</v>
      </c>
      <c r="Q13" s="108">
        <v>0</v>
      </c>
      <c r="R13" s="107">
        <v>0</v>
      </c>
      <c r="S13" s="107">
        <v>0</v>
      </c>
      <c r="T13" s="107">
        <v>0</v>
      </c>
      <c r="U13" s="126">
        <v>0</v>
      </c>
      <c r="W13" s="125">
        <v>0</v>
      </c>
      <c r="X13" s="108">
        <v>0</v>
      </c>
      <c r="Y13" s="107">
        <v>0</v>
      </c>
      <c r="Z13" s="107">
        <v>0</v>
      </c>
      <c r="AA13" s="107">
        <v>0</v>
      </c>
      <c r="AB13" s="126">
        <v>0</v>
      </c>
      <c r="AD13" s="213">
        <f t="shared" si="2"/>
        <v>0</v>
      </c>
      <c r="AE13" s="213">
        <f t="shared" si="0"/>
        <v>0</v>
      </c>
      <c r="AF13" s="213">
        <f t="shared" si="0"/>
        <v>0</v>
      </c>
      <c r="AG13" s="213">
        <f t="shared" si="0"/>
        <v>150000</v>
      </c>
      <c r="AH13" s="213">
        <f t="shared" si="0"/>
        <v>0</v>
      </c>
      <c r="AI13" s="213">
        <f t="shared" si="0"/>
        <v>0</v>
      </c>
      <c r="AJ13" s="213">
        <f t="shared" si="0"/>
        <v>0</v>
      </c>
    </row>
    <row r="14" spans="1:36" ht="22.5" customHeight="1" thickBot="1">
      <c r="A14" s="259"/>
      <c r="B14" s="245"/>
      <c r="C14" s="245"/>
      <c r="D14" s="75"/>
      <c r="E14" s="76"/>
      <c r="F14" s="76"/>
      <c r="G14" s="77"/>
      <c r="H14" s="77"/>
      <c r="I14" s="77"/>
      <c r="J14" s="260"/>
      <c r="K14" s="260"/>
      <c r="L14" s="260"/>
      <c r="M14" s="260"/>
      <c r="N14" s="260"/>
      <c r="O14" s="261"/>
      <c r="P14" s="218">
        <f t="shared" ref="P14:U14" si="4">SUM(P5:P13)</f>
        <v>2630807</v>
      </c>
      <c r="Q14" s="218">
        <f t="shared" si="4"/>
        <v>0</v>
      </c>
      <c r="R14" s="218">
        <f t="shared" si="4"/>
        <v>0</v>
      </c>
      <c r="S14" s="218">
        <f t="shared" si="4"/>
        <v>100000</v>
      </c>
      <c r="T14" s="218">
        <f t="shared" si="4"/>
        <v>0</v>
      </c>
      <c r="U14" s="218">
        <f t="shared" si="4"/>
        <v>0</v>
      </c>
      <c r="W14" s="218">
        <f t="shared" ref="W14:AB14" si="5">SUM(W5:W13)</f>
        <v>420000</v>
      </c>
      <c r="X14" s="218">
        <f t="shared" si="5"/>
        <v>0</v>
      </c>
      <c r="Y14" s="218">
        <f t="shared" si="5"/>
        <v>0</v>
      </c>
      <c r="Z14" s="218">
        <f t="shared" si="5"/>
        <v>0</v>
      </c>
      <c r="AA14" s="218">
        <f t="shared" si="5"/>
        <v>0</v>
      </c>
      <c r="AB14" s="218">
        <f t="shared" si="5"/>
        <v>0</v>
      </c>
      <c r="AD14" s="223">
        <f t="shared" ref="AD14:AJ14" si="6">SUM(AD5:AD13)</f>
        <v>0</v>
      </c>
      <c r="AE14" s="223">
        <f t="shared" si="6"/>
        <v>0</v>
      </c>
      <c r="AF14" s="223">
        <f t="shared" si="6"/>
        <v>0</v>
      </c>
      <c r="AG14" s="223">
        <f t="shared" si="6"/>
        <v>1880807</v>
      </c>
      <c r="AH14" s="223">
        <f t="shared" si="6"/>
        <v>850000</v>
      </c>
      <c r="AI14" s="223">
        <f t="shared" si="6"/>
        <v>0</v>
      </c>
      <c r="AJ14" s="223">
        <f t="shared" si="6"/>
        <v>0</v>
      </c>
    </row>
    <row r="15" spans="1:36">
      <c r="K15"/>
      <c r="L15"/>
      <c r="M15"/>
      <c r="Q15"/>
      <c r="R15"/>
      <c r="S15"/>
    </row>
    <row r="16" spans="1:36">
      <c r="A16" s="39"/>
      <c r="B16" s="39"/>
      <c r="C16" s="39"/>
      <c r="D16" s="12"/>
      <c r="E16" s="12"/>
      <c r="F16" s="12"/>
      <c r="G16" s="12"/>
      <c r="H16" s="12"/>
      <c r="I16" s="12"/>
      <c r="J16" s="8"/>
      <c r="K16" s="8"/>
      <c r="L16"/>
      <c r="M16"/>
      <c r="Q16" s="8"/>
      <c r="R16"/>
      <c r="S16"/>
    </row>
    <row r="17" spans="1:19" ht="25.5" customHeight="1">
      <c r="D17" s="90" t="s">
        <v>92</v>
      </c>
      <c r="E17" s="294" t="s">
        <v>93</v>
      </c>
      <c r="J17" s="8"/>
      <c r="K17" s="8"/>
      <c r="L17"/>
      <c r="M17"/>
      <c r="Q17" s="8"/>
      <c r="R17"/>
      <c r="S17"/>
    </row>
    <row r="18" spans="1:19">
      <c r="A18" s="15"/>
      <c r="B18" s="15"/>
      <c r="C18" s="15"/>
      <c r="D18" s="91" t="s">
        <v>94</v>
      </c>
      <c r="E18" s="301">
        <f>AD14</f>
        <v>0</v>
      </c>
      <c r="F18" s="14"/>
      <c r="G18" s="14"/>
      <c r="H18" s="14"/>
      <c r="I18" s="14"/>
      <c r="J18" s="8"/>
      <c r="K18" s="8"/>
      <c r="L18"/>
      <c r="M18"/>
      <c r="Q18" s="8"/>
      <c r="R18"/>
      <c r="S18"/>
    </row>
    <row r="19" spans="1:19">
      <c r="A19" s="39"/>
      <c r="B19" s="39"/>
      <c r="C19" s="39"/>
      <c r="D19" s="91" t="s">
        <v>95</v>
      </c>
      <c r="E19" s="301">
        <f>AE14</f>
        <v>0</v>
      </c>
      <c r="F19" s="12"/>
      <c r="G19" s="12"/>
      <c r="H19" s="12"/>
      <c r="I19" s="12"/>
      <c r="J19" s="8"/>
      <c r="K19" s="8"/>
      <c r="L19"/>
      <c r="M19"/>
      <c r="Q19" s="8"/>
      <c r="R19"/>
      <c r="S19"/>
    </row>
    <row r="20" spans="1:19">
      <c r="A20" s="39"/>
      <c r="B20" s="39"/>
      <c r="C20" s="39"/>
      <c r="D20" s="91" t="s">
        <v>96</v>
      </c>
      <c r="E20" s="301">
        <f>AF14</f>
        <v>0</v>
      </c>
      <c r="F20" s="12"/>
      <c r="G20" s="12"/>
      <c r="H20" s="12"/>
      <c r="I20" s="12"/>
      <c r="J20" s="8"/>
      <c r="K20" s="8"/>
      <c r="L20"/>
      <c r="M20"/>
      <c r="Q20" s="8"/>
      <c r="R20"/>
      <c r="S20"/>
    </row>
    <row r="21" spans="1:19">
      <c r="A21" s="17"/>
      <c r="B21" s="17"/>
      <c r="C21" s="17"/>
      <c r="D21" s="91" t="s">
        <v>97</v>
      </c>
      <c r="E21" s="301">
        <f>AG14</f>
        <v>1880807</v>
      </c>
      <c r="F21" s="16"/>
      <c r="G21" s="16"/>
      <c r="H21" s="16"/>
      <c r="I21" s="16"/>
      <c r="J21" s="8"/>
      <c r="K21" s="8"/>
      <c r="L21"/>
      <c r="M21"/>
      <c r="Q21" s="8"/>
      <c r="R21"/>
      <c r="S21"/>
    </row>
    <row r="22" spans="1:19">
      <c r="A22" s="17"/>
      <c r="B22" s="17"/>
      <c r="C22" s="17"/>
      <c r="D22" s="91" t="s">
        <v>98</v>
      </c>
      <c r="E22" s="301">
        <f>AH14</f>
        <v>850000</v>
      </c>
      <c r="F22" s="16"/>
      <c r="G22" s="16"/>
      <c r="H22" s="16"/>
      <c r="I22" s="16"/>
      <c r="J22" s="8"/>
      <c r="K22" s="8"/>
      <c r="L22"/>
      <c r="M22"/>
      <c r="Q22" s="8"/>
      <c r="R22"/>
      <c r="S22"/>
    </row>
    <row r="23" spans="1:19">
      <c r="D23" s="91" t="s">
        <v>99</v>
      </c>
      <c r="E23" s="301">
        <f>AI14</f>
        <v>0</v>
      </c>
      <c r="J23" s="8"/>
      <c r="K23" s="8"/>
      <c r="L23"/>
      <c r="M23"/>
      <c r="Q23" s="8"/>
      <c r="R23"/>
      <c r="S23"/>
    </row>
    <row r="24" spans="1:19">
      <c r="D24" s="91" t="s">
        <v>100</v>
      </c>
      <c r="E24" s="301">
        <f>AJ14</f>
        <v>0</v>
      </c>
      <c r="J24" s="8"/>
      <c r="K24" s="8"/>
      <c r="L24"/>
      <c r="M24"/>
      <c r="Q24" s="8"/>
      <c r="R24"/>
      <c r="S24"/>
    </row>
    <row r="25" spans="1:19">
      <c r="A25" s="19"/>
      <c r="B25" s="19"/>
      <c r="C25" s="19"/>
      <c r="D25" s="91"/>
      <c r="E25" s="305"/>
      <c r="F25" s="18"/>
      <c r="G25" s="18"/>
      <c r="H25" s="18"/>
      <c r="I25" s="18"/>
      <c r="J25" s="8"/>
      <c r="K25" s="8"/>
      <c r="L25"/>
      <c r="M25"/>
      <c r="Q25" s="8"/>
      <c r="R25"/>
      <c r="S25"/>
    </row>
    <row r="26" spans="1:19">
      <c r="D26" s="91" t="s">
        <v>317</v>
      </c>
      <c r="E26" s="302">
        <f>SUM(E18:E24)</f>
        <v>2730807</v>
      </c>
      <c r="J26" s="8"/>
      <c r="K26" s="8"/>
      <c r="L26"/>
      <c r="M26"/>
      <c r="Q26" s="8"/>
      <c r="R26"/>
      <c r="S26"/>
    </row>
    <row r="27" spans="1:19">
      <c r="D27" s="92"/>
      <c r="E27" s="306"/>
      <c r="J27" s="8"/>
      <c r="K27" s="8"/>
      <c r="L27"/>
      <c r="M27"/>
      <c r="Q27" s="8"/>
      <c r="R27"/>
      <c r="S27"/>
    </row>
    <row r="28" spans="1:19">
      <c r="D28" s="91" t="s">
        <v>102</v>
      </c>
      <c r="E28" s="307"/>
      <c r="J28" s="8"/>
      <c r="K28" s="8"/>
      <c r="L28"/>
      <c r="M28"/>
      <c r="Q28" s="8"/>
      <c r="R28"/>
      <c r="S28"/>
    </row>
    <row r="29" spans="1:19">
      <c r="D29" s="91" t="s">
        <v>103</v>
      </c>
      <c r="E29" s="301">
        <f>SUM(W14:AB14)</f>
        <v>420000</v>
      </c>
    </row>
    <row r="30" spans="1:19">
      <c r="D30" s="89"/>
      <c r="E30" s="224">
        <v>17963807</v>
      </c>
    </row>
  </sheetData>
  <sheetProtection algorithmName="SHA-512" hashValue="fP2vX9zBECBLM+ugRRAd9aL6NZL/k6lMpTXN6B/meEC/QmCwJGWaAYUXoczfJtw06G4BuxK2vZ0batjWVi4Y2w==" saltValue="Fl7n+X2c4Tg6NNPCCH1tyA==" spinCount="100000" sheet="1" objects="1" scenarios="1"/>
  <autoFilter ref="A2:G14" xr:uid="{00000000-0009-0000-0000-000006000000}"/>
  <mergeCells count="14">
    <mergeCell ref="C10:C11"/>
    <mergeCell ref="C5:C8"/>
    <mergeCell ref="I2:I3"/>
    <mergeCell ref="P2:U2"/>
    <mergeCell ref="H2:H3"/>
    <mergeCell ref="P1:AB1"/>
    <mergeCell ref="W2:AB2"/>
    <mergeCell ref="G2:G3"/>
    <mergeCell ref="A2:A3"/>
    <mergeCell ref="D2:D3"/>
    <mergeCell ref="E2:E3"/>
    <mergeCell ref="F2:F3"/>
    <mergeCell ref="J2:O2"/>
    <mergeCell ref="C2:C3"/>
  </mergeCells>
  <pageMargins left="0.7" right="0.7" top="0.78740157499999996" bottom="0.78740157499999996" header="0.3" footer="0.3"/>
  <pageSetup paperSize="9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3:O30"/>
  <sheetViews>
    <sheetView topLeftCell="B1" zoomScaleNormal="90" workbookViewId="0">
      <selection activeCell="G1" sqref="G1:Q1048576"/>
    </sheetView>
  </sheetViews>
  <sheetFormatPr defaultColWidth="8.5" defaultRowHeight="15.6"/>
  <cols>
    <col min="1" max="1" width="12" customWidth="1"/>
    <col min="2" max="2" width="71" customWidth="1"/>
    <col min="3" max="3" width="20" bestFit="1" customWidth="1"/>
    <col min="4" max="4" width="15" customWidth="1"/>
    <col min="5" max="5" width="31.5" customWidth="1"/>
    <col min="6" max="6" width="30" customWidth="1"/>
    <col min="7" max="7" width="14.5" customWidth="1"/>
    <col min="8" max="8" width="14.5" hidden="1" customWidth="1"/>
    <col min="9" max="10" width="11.5" hidden="1" customWidth="1"/>
    <col min="11" max="11" width="25.5" hidden="1" customWidth="1"/>
    <col min="12" max="12" width="18.5" hidden="1" customWidth="1"/>
    <col min="13" max="13" width="19.5" hidden="1" customWidth="1"/>
    <col min="14" max="16" width="0" hidden="1" customWidth="1"/>
  </cols>
  <sheetData>
    <row r="3" spans="1:15" ht="42.75" customHeight="1">
      <c r="A3" s="279" t="s">
        <v>4</v>
      </c>
      <c r="B3" s="197" t="s">
        <v>318</v>
      </c>
      <c r="C3" s="197" t="s">
        <v>319</v>
      </c>
      <c r="D3" s="197" t="s">
        <v>320</v>
      </c>
      <c r="E3" s="198" t="s">
        <v>321</v>
      </c>
      <c r="F3" s="234" t="s">
        <v>322</v>
      </c>
      <c r="G3" s="235" t="s">
        <v>323</v>
      </c>
      <c r="H3" s="332" t="s">
        <v>324</v>
      </c>
      <c r="I3" s="332" t="s">
        <v>325</v>
      </c>
      <c r="J3" s="333" t="s">
        <v>326</v>
      </c>
      <c r="N3" t="s">
        <v>327</v>
      </c>
      <c r="O3" t="s">
        <v>328</v>
      </c>
    </row>
    <row r="4" spans="1:15">
      <c r="A4" s="280" t="s">
        <v>90</v>
      </c>
      <c r="B4" s="281" t="s">
        <v>329</v>
      </c>
      <c r="C4" s="228">
        <f>'Oblast A'!E29+'Oblast B'!E16+'Oblast C'!E18+'Oblast D'!E24+'Oblast E'!E14+'Oblast F'!E15+'Oblast G'!E18</f>
        <v>3403000</v>
      </c>
      <c r="D4" s="220">
        <f>C4/$E$11</f>
        <v>0.18943645965468234</v>
      </c>
      <c r="E4" s="236">
        <f>F4*E11</f>
        <v>3592761.4000000004</v>
      </c>
      <c r="F4" s="237">
        <v>0.2</v>
      </c>
      <c r="G4" s="238" t="s">
        <v>330</v>
      </c>
      <c r="H4" s="359">
        <f>D4*100</f>
        <v>18.943645965468235</v>
      </c>
      <c r="I4" s="335">
        <f>(C4/E4-1)*100</f>
        <v>-5.2817701726588506</v>
      </c>
      <c r="J4" s="334">
        <f>C4-E4</f>
        <v>-189761.40000000037</v>
      </c>
      <c r="N4">
        <v>18</v>
      </c>
      <c r="O4">
        <v>22</v>
      </c>
    </row>
    <row r="5" spans="1:15">
      <c r="A5" s="280" t="s">
        <v>77</v>
      </c>
      <c r="B5" s="281" t="s">
        <v>331</v>
      </c>
      <c r="C5" s="228">
        <f>'Oblast A'!E30+'Oblast B'!E17+'Oblast C'!E19+'Oblast D'!E25+'Oblast E'!E15+'Oblast F'!E16+'Oblast G'!E19</f>
        <v>2445000</v>
      </c>
      <c r="D5" s="220">
        <f>C5/$E$11</f>
        <v>0.13610700671633802</v>
      </c>
      <c r="E5" s="239">
        <f>F5*E11</f>
        <v>2694571.05</v>
      </c>
      <c r="F5" s="237">
        <v>0.15</v>
      </c>
      <c r="G5" s="238" t="s">
        <v>332</v>
      </c>
      <c r="H5" s="359">
        <f t="shared" ref="H5:H10" si="0">D5*100</f>
        <v>13.610700671633802</v>
      </c>
      <c r="I5" s="335">
        <f t="shared" ref="I5:I9" si="1">(C5/E5-1)*100</f>
        <v>-9.261995522441314</v>
      </c>
      <c r="J5" s="334">
        <f t="shared" ref="J5:J11" si="2">C5-E5</f>
        <v>-249571.04999999981</v>
      </c>
      <c r="N5">
        <v>13.5</v>
      </c>
      <c r="O5">
        <v>16.5</v>
      </c>
    </row>
    <row r="6" spans="1:15">
      <c r="A6" s="280" t="s">
        <v>125</v>
      </c>
      <c r="B6" s="281" t="s">
        <v>333</v>
      </c>
      <c r="C6" s="228">
        <f>'Oblast A'!E31+'Oblast B'!E18+'Oblast C'!E20+'Oblast D'!E26+'Oblast E'!E16+'Oblast F'!E17+'Oblast G'!E20</f>
        <v>1922000</v>
      </c>
      <c r="D6" s="220">
        <f t="shared" ref="D6:D11" si="3">C6/$E$11</f>
        <v>0.10699291080114588</v>
      </c>
      <c r="E6" s="239">
        <f>F6*E11</f>
        <v>1796380.7000000002</v>
      </c>
      <c r="F6" s="237">
        <v>0.1</v>
      </c>
      <c r="G6" s="238" t="s">
        <v>334</v>
      </c>
      <c r="H6" s="359">
        <f t="shared" si="0"/>
        <v>10.699291080114588</v>
      </c>
      <c r="I6" s="335">
        <f t="shared" si="1"/>
        <v>6.9929108011458796</v>
      </c>
      <c r="J6" s="334">
        <f t="shared" si="2"/>
        <v>125619.29999999981</v>
      </c>
      <c r="N6">
        <v>9</v>
      </c>
      <c r="O6">
        <v>11</v>
      </c>
    </row>
    <row r="7" spans="1:15">
      <c r="A7" s="280" t="s">
        <v>239</v>
      </c>
      <c r="B7" s="281" t="s">
        <v>335</v>
      </c>
      <c r="C7" s="228">
        <f>'Oblast A'!E32+'Oblast B'!E19+'Oblast C'!E21+'Oblast D'!E27+'Oblast E'!E17+'Oblast F'!E18+'Oblast G'!E21</f>
        <v>2500807</v>
      </c>
      <c r="D7" s="220">
        <f t="shared" si="3"/>
        <v>0.13921364218620252</v>
      </c>
      <c r="E7" s="239">
        <f>F7*E11</f>
        <v>2694571.05</v>
      </c>
      <c r="F7" s="237">
        <v>0.15</v>
      </c>
      <c r="G7" s="238" t="s">
        <v>332</v>
      </c>
      <c r="H7" s="359">
        <f t="shared" si="0"/>
        <v>13.921364218620253</v>
      </c>
      <c r="I7" s="335">
        <f t="shared" si="1"/>
        <v>-7.1909052091983172</v>
      </c>
      <c r="J7" s="334">
        <f t="shared" si="2"/>
        <v>-193764.04999999981</v>
      </c>
      <c r="N7">
        <v>13.5</v>
      </c>
      <c r="O7">
        <v>16.5</v>
      </c>
    </row>
    <row r="8" spans="1:15" ht="31.2">
      <c r="A8" s="280" t="s">
        <v>307</v>
      </c>
      <c r="B8" s="282" t="s">
        <v>336</v>
      </c>
      <c r="C8" s="228">
        <f>'Oblast A'!E33+'Oblast B'!E20+'Oblast C'!E22+'Oblast D'!E28+'Oblast E'!E18+'Oblast F'!E19+'Oblast G'!E22</f>
        <v>850000</v>
      </c>
      <c r="D8" s="220">
        <f t="shared" si="3"/>
        <v>4.7317364298113423E-2</v>
      </c>
      <c r="E8" s="239">
        <f>F8*E11</f>
        <v>898190.35000000009</v>
      </c>
      <c r="F8" s="237">
        <v>0.05</v>
      </c>
      <c r="G8" s="238" t="s">
        <v>337</v>
      </c>
      <c r="H8" s="359">
        <f t="shared" si="0"/>
        <v>4.7317364298113427</v>
      </c>
      <c r="I8" s="335">
        <f t="shared" si="1"/>
        <v>-5.3652714037731641</v>
      </c>
      <c r="J8" s="334">
        <f t="shared" si="2"/>
        <v>-48190.350000000093</v>
      </c>
      <c r="N8">
        <v>4.5</v>
      </c>
      <c r="O8">
        <v>5.5</v>
      </c>
    </row>
    <row r="9" spans="1:15">
      <c r="A9" s="280" t="s">
        <v>178</v>
      </c>
      <c r="B9" s="281" t="s">
        <v>338</v>
      </c>
      <c r="C9" s="228">
        <f>'Oblast A'!E34+'Oblast B'!E21+'Oblast C'!E23+'Oblast D'!E29+'Oblast E'!E19+'Oblast F'!E20+'Oblast G'!E23</f>
        <v>3893000</v>
      </c>
      <c r="D9" s="220">
        <f>C9/$E$11</f>
        <v>0.21671352848535949</v>
      </c>
      <c r="E9" s="239">
        <f>F9*E11</f>
        <v>3592761.4000000004</v>
      </c>
      <c r="F9" s="237">
        <v>0.2</v>
      </c>
      <c r="G9" s="238" t="s">
        <v>330</v>
      </c>
      <c r="H9" s="359">
        <f t="shared" si="0"/>
        <v>21.67135284853595</v>
      </c>
      <c r="I9" s="335">
        <f t="shared" si="1"/>
        <v>8.3567642426797271</v>
      </c>
      <c r="J9" s="334">
        <f t="shared" si="2"/>
        <v>300238.59999999963</v>
      </c>
      <c r="N9">
        <v>18</v>
      </c>
      <c r="O9">
        <v>22</v>
      </c>
    </row>
    <row r="10" spans="1:15">
      <c r="A10" s="280" t="s">
        <v>339</v>
      </c>
      <c r="B10" s="281" t="s">
        <v>340</v>
      </c>
      <c r="C10" s="228">
        <f>'Oblast A'!E35+'Oblast B'!E22+'Oblast C'!E24+'Oblast D'!E30+'Oblast E'!E20+'Oblast F'!E21+'Oblast G'!E24</f>
        <v>2950000</v>
      </c>
      <c r="D10" s="220">
        <f t="shared" si="3"/>
        <v>0.16421908785815836</v>
      </c>
      <c r="E10" s="239">
        <f>F10*E11</f>
        <v>2694571.05</v>
      </c>
      <c r="F10" s="237">
        <v>0.15</v>
      </c>
      <c r="G10" s="238" t="s">
        <v>332</v>
      </c>
      <c r="H10" s="359">
        <f t="shared" si="0"/>
        <v>16.421908785815837</v>
      </c>
      <c r="I10" s="335">
        <f>(C10/E10-1)*100</f>
        <v>9.4793919054389164</v>
      </c>
      <c r="J10" s="334">
        <f t="shared" si="2"/>
        <v>255428.95000000019</v>
      </c>
      <c r="N10">
        <v>13.5</v>
      </c>
      <c r="O10">
        <v>16.5</v>
      </c>
    </row>
    <row r="11" spans="1:15" ht="26.25" customHeight="1">
      <c r="B11" s="199" t="s">
        <v>134</v>
      </c>
      <c r="C11" s="229">
        <f>SUM(C4:C10)</f>
        <v>17963807</v>
      </c>
      <c r="D11" s="221">
        <f t="shared" si="3"/>
        <v>1</v>
      </c>
      <c r="E11" s="230">
        <v>17963807</v>
      </c>
      <c r="F11" s="240">
        <v>1</v>
      </c>
      <c r="G11" s="233"/>
      <c r="H11" s="359"/>
      <c r="I11" s="335">
        <f>(C11/E11-1)*100</f>
        <v>0</v>
      </c>
      <c r="J11" s="334">
        <f t="shared" si="2"/>
        <v>0</v>
      </c>
    </row>
    <row r="12" spans="1:15" ht="24" customHeight="1">
      <c r="B12" s="199" t="s">
        <v>341</v>
      </c>
      <c r="C12" s="229">
        <f>'Oblast A'!E40+'Oblast B'!E27+'Oblast C'!E29+'Oblast D'!E35+'Oblast E'!E25+'Oblast F'!E26+'Oblast G'!E29</f>
        <v>1820000</v>
      </c>
      <c r="D12" s="222">
        <f>C12/$E$11</f>
        <v>0.10131482708537227</v>
      </c>
      <c r="E12" s="231">
        <f>E11*0.1</f>
        <v>1796380.7000000002</v>
      </c>
      <c r="F12" s="317">
        <v>0.1</v>
      </c>
      <c r="G12" s="233"/>
      <c r="H12" s="233"/>
      <c r="I12" s="330"/>
    </row>
    <row r="13" spans="1:15" ht="18">
      <c r="B13" s="200"/>
      <c r="C13" s="201"/>
      <c r="D13" s="215"/>
      <c r="E13" s="200"/>
      <c r="F13" s="202"/>
      <c r="G13" s="191"/>
      <c r="H13" s="191"/>
      <c r="I13" s="189"/>
    </row>
    <row r="14" spans="1:15" ht="16.5" hidden="1" customHeight="1">
      <c r="B14" s="442" t="s">
        <v>342</v>
      </c>
      <c r="C14" s="445" t="s">
        <v>343</v>
      </c>
      <c r="D14" s="447" t="s">
        <v>320</v>
      </c>
      <c r="E14" s="444" t="s">
        <v>343</v>
      </c>
      <c r="F14" s="202"/>
      <c r="G14" s="190"/>
      <c r="H14" s="190"/>
      <c r="I14" s="192"/>
    </row>
    <row r="15" spans="1:15" ht="12.75" hidden="1" customHeight="1">
      <c r="B15" s="443"/>
      <c r="C15" s="446"/>
      <c r="D15" s="448"/>
      <c r="E15" s="444"/>
      <c r="F15" s="204"/>
      <c r="G15" s="193"/>
      <c r="H15" s="193"/>
      <c r="I15" s="193"/>
    </row>
    <row r="16" spans="1:15" ht="18" hidden="1">
      <c r="B16" s="203" t="s">
        <v>15</v>
      </c>
      <c r="C16" s="227">
        <f>'Oblast A'!P25+'Oblast B'!Q12+'Oblast C'!P14+'Oblast D'!P21+'Oblast E'!P10+'Oblast F'!P11+'Oblast G'!P14</f>
        <v>6970807</v>
      </c>
      <c r="D16" s="216">
        <f>C16/E11</f>
        <v>0.38804731090686956</v>
      </c>
      <c r="E16" s="210"/>
      <c r="F16" s="205"/>
      <c r="G16" s="194"/>
      <c r="H16" s="194"/>
      <c r="I16" s="194"/>
    </row>
    <row r="17" spans="2:12" ht="18" hidden="1">
      <c r="B17" s="203" t="s">
        <v>19</v>
      </c>
      <c r="C17" s="227">
        <f>'Oblast A'!T25+'Oblast B'!U12+'Oblast C'!T14+'Oblast D'!T21+'Oblast E'!T10+'Oblast F'!T11+'Oblast G'!T14</f>
        <v>580000</v>
      </c>
      <c r="D17" s="216">
        <f>C17/E11</f>
        <v>3.2287142697536221E-2</v>
      </c>
      <c r="E17" s="210"/>
      <c r="F17" s="205"/>
      <c r="G17" s="194"/>
      <c r="H17" s="194"/>
      <c r="I17" s="194"/>
    </row>
    <row r="18" spans="2:12" ht="18" hidden="1">
      <c r="B18" s="203" t="s">
        <v>20</v>
      </c>
      <c r="C18" s="227">
        <f>'Oblast A'!U25+'Oblast B'!V12+'Oblast C'!U14+'Oblast D'!U21+'Oblast E'!U10+'Oblast F'!U11+'Oblast G'!U14</f>
        <v>740000</v>
      </c>
      <c r="D18" s="216">
        <f>C18/E11</f>
        <v>4.1193940683063451E-2</v>
      </c>
      <c r="E18" s="210"/>
      <c r="F18" s="205"/>
      <c r="G18" s="194"/>
      <c r="H18" s="194"/>
      <c r="I18" s="194"/>
    </row>
    <row r="19" spans="2:12" ht="18" hidden="1">
      <c r="B19" s="203" t="s">
        <v>16</v>
      </c>
      <c r="C19" s="227">
        <f>'Oblast A'!Q25+'Oblast B'!R12+'Oblast C'!Q14+'Oblast D'!Q21+'Oblast E'!Q10+'Oblast F'!Q11+'Oblast G'!Q14</f>
        <v>3263000</v>
      </c>
      <c r="D19" s="216">
        <f>C19/E11</f>
        <v>0.18164301141734601</v>
      </c>
      <c r="E19" s="210"/>
      <c r="F19" s="206"/>
      <c r="G19" s="188"/>
      <c r="H19" s="188"/>
      <c r="I19" s="188"/>
    </row>
    <row r="20" spans="2:12" ht="18" hidden="1">
      <c r="B20" s="203" t="s">
        <v>17</v>
      </c>
      <c r="C20" s="227">
        <f>'Oblast A'!R25+'Oblast B'!S12+'Oblast C'!R14+'Oblast D'!R21+'Oblast E'!R10+'Oblast F'!R11+'Oblast G'!R14</f>
        <v>3890000</v>
      </c>
      <c r="D20" s="216">
        <f>C20/E11</f>
        <v>0.21654652602313085</v>
      </c>
      <c r="E20" s="210"/>
      <c r="F20" s="207"/>
      <c r="G20" s="195"/>
      <c r="H20" s="195"/>
      <c r="I20" s="195"/>
    </row>
    <row r="21" spans="2:12" ht="18" hidden="1">
      <c r="B21" s="203" t="s">
        <v>18</v>
      </c>
      <c r="C21" s="227">
        <f>'Oblast A'!S25+'Oblast B'!T12+'Oblast C'!S14+'Oblast D'!S21+'Oblast E'!S10+'Oblast F'!S11+'Oblast G'!S14</f>
        <v>2520000</v>
      </c>
      <c r="D21" s="216">
        <f>C21/E11</f>
        <v>0.14028206827205392</v>
      </c>
      <c r="E21" s="210"/>
      <c r="F21" s="206"/>
      <c r="G21" s="196"/>
      <c r="H21" s="196"/>
      <c r="I21" s="196"/>
    </row>
    <row r="22" spans="2:12" ht="18">
      <c r="B22" s="24"/>
      <c r="C22" s="24"/>
      <c r="D22" s="24"/>
      <c r="E22" s="24"/>
      <c r="F22" s="24"/>
    </row>
    <row r="26" spans="2:12">
      <c r="B26" s="208"/>
      <c r="C26" s="7"/>
      <c r="D26" s="7"/>
      <c r="E26" s="208"/>
      <c r="F26" s="7"/>
      <c r="G26" s="7"/>
      <c r="H26" s="7"/>
      <c r="I26" s="7"/>
      <c r="J26" s="7"/>
      <c r="K26" s="7"/>
      <c r="L26" s="7"/>
    </row>
    <row r="27" spans="2:12">
      <c r="C27" s="3"/>
      <c r="D27" s="209"/>
      <c r="F27" s="209"/>
      <c r="G27" s="209"/>
      <c r="H27" s="209"/>
      <c r="I27" s="209"/>
      <c r="J27" s="209"/>
      <c r="K27" s="209"/>
      <c r="L27" s="209"/>
    </row>
    <row r="28" spans="2:12">
      <c r="C28" s="5"/>
      <c r="D28" s="5"/>
      <c r="F28" s="5"/>
      <c r="G28" s="5"/>
      <c r="H28" s="5"/>
      <c r="I28" s="5"/>
      <c r="J28" s="5"/>
      <c r="K28" s="5"/>
      <c r="L28" s="5"/>
    </row>
    <row r="29" spans="2:12">
      <c r="C29" s="5"/>
      <c r="F29" s="7"/>
      <c r="G29" s="8"/>
      <c r="H29" s="8"/>
      <c r="I29" s="8"/>
    </row>
    <row r="30" spans="2:12">
      <c r="C30" s="9"/>
      <c r="F30" s="10"/>
      <c r="G30" s="11"/>
      <c r="H30" s="11"/>
      <c r="I30" s="11"/>
      <c r="J30" s="11"/>
    </row>
  </sheetData>
  <sheetProtection algorithmName="SHA-512" hashValue="0r63TVaaMZrs39gOLJfbRIPymNafq9WDty803V4+O/WcIC79G93xElJ0q2hs7Hrpy+f/T4udLt5bAnAjNO88kw==" saltValue="+W+dlpvBIRHh3J7JPt7OEg==" spinCount="100000" sheet="1" objects="1" scenarios="1"/>
  <mergeCells count="4">
    <mergeCell ref="B14:B15"/>
    <mergeCell ref="E14:E15"/>
    <mergeCell ref="C14:C15"/>
    <mergeCell ref="D14:D15"/>
  </mergeCells>
  <conditionalFormatting sqref="D4:D10">
    <cfRule type="expression" dxfId="2" priority="3">
      <formula>D4&gt;F4</formula>
    </cfRule>
  </conditionalFormatting>
  <conditionalFormatting sqref="H4:H11">
    <cfRule type="expression" dxfId="1" priority="1">
      <formula>H4&lt;N4</formula>
    </cfRule>
    <cfRule type="expression" dxfId="0" priority="2">
      <formula>H4&gt;O4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V147"/>
  <sheetViews>
    <sheetView zoomScaleNormal="100" workbookViewId="0">
      <pane xSplit="5" topLeftCell="S1" activePane="topRight" state="frozen"/>
      <selection pane="topRight" activeCell="A66" sqref="A66:XFD66"/>
    </sheetView>
  </sheetViews>
  <sheetFormatPr defaultColWidth="8.5" defaultRowHeight="15.6"/>
  <cols>
    <col min="1" max="1" width="19" customWidth="1"/>
    <col min="2" max="2" width="64" customWidth="1"/>
    <col min="3" max="3" width="20.5" hidden="1" customWidth="1"/>
    <col min="4" max="4" width="33.5" hidden="1" customWidth="1"/>
    <col min="5" max="5" width="27.5" hidden="1" customWidth="1"/>
    <col min="6" max="6" width="16.5" hidden="1" customWidth="1"/>
    <col min="7" max="7" width="19.5" style="7" hidden="1" customWidth="1"/>
    <col min="8" max="8" width="16" style="8" hidden="1" customWidth="1"/>
    <col min="9" max="9" width="22" style="8" hidden="1" customWidth="1"/>
    <col min="10" max="10" width="18" hidden="1" customWidth="1"/>
    <col min="11" max="12" width="10.5" hidden="1" customWidth="1"/>
    <col min="13" max="13" width="10.5" style="7" hidden="1" customWidth="1"/>
    <col min="14" max="15" width="10.5" style="8" hidden="1" customWidth="1"/>
    <col min="16" max="18" width="10.5" hidden="1" customWidth="1"/>
    <col min="19" max="19" width="21" customWidth="1"/>
    <col min="20" max="20" width="17" customWidth="1"/>
    <col min="21" max="22" width="20" customWidth="1"/>
  </cols>
  <sheetData>
    <row r="1" spans="1:22">
      <c r="B1" s="1" t="s">
        <v>344</v>
      </c>
      <c r="C1" s="2" t="s">
        <v>345</v>
      </c>
      <c r="D1" s="2" t="s">
        <v>346</v>
      </c>
      <c r="E1" s="2" t="s">
        <v>347</v>
      </c>
      <c r="F1" s="2" t="s">
        <v>348</v>
      </c>
      <c r="G1" s="2" t="s">
        <v>349</v>
      </c>
      <c r="H1" s="2" t="s">
        <v>350</v>
      </c>
      <c r="I1" s="2" t="s">
        <v>351</v>
      </c>
      <c r="J1" s="2" t="s">
        <v>352</v>
      </c>
      <c r="K1" s="2"/>
      <c r="L1" s="2"/>
      <c r="M1" s="2"/>
      <c r="N1" s="2"/>
      <c r="O1" s="2"/>
      <c r="P1" s="2"/>
      <c r="Q1" s="2"/>
      <c r="R1" s="2"/>
      <c r="S1" s="2"/>
      <c r="T1" s="2"/>
    </row>
    <row r="2" spans="1:22">
      <c r="A2" s="449"/>
      <c r="B2" t="s">
        <v>322</v>
      </c>
      <c r="C2" s="3">
        <v>1</v>
      </c>
      <c r="D2" s="4">
        <v>0.2</v>
      </c>
      <c r="E2" s="4">
        <v>0.15</v>
      </c>
      <c r="F2" s="4">
        <v>0.1</v>
      </c>
      <c r="G2" s="4">
        <v>0.15</v>
      </c>
      <c r="H2" s="4">
        <v>0.05</v>
      </c>
      <c r="I2" s="4">
        <v>0.2</v>
      </c>
      <c r="J2" s="4">
        <v>0.15</v>
      </c>
      <c r="K2" s="4"/>
      <c r="L2" s="4"/>
      <c r="M2" s="4"/>
      <c r="N2" s="4"/>
      <c r="O2" s="4"/>
      <c r="P2" s="4"/>
      <c r="Q2" s="4"/>
      <c r="R2" s="4"/>
      <c r="S2" s="3"/>
      <c r="T2" s="4"/>
      <c r="U2" s="3"/>
    </row>
    <row r="3" spans="1:22">
      <c r="A3" s="450"/>
      <c r="B3" t="s">
        <v>353</v>
      </c>
      <c r="C3" s="5">
        <v>17963807</v>
      </c>
      <c r="D3" s="5">
        <f>D2*C3</f>
        <v>3592761.4000000004</v>
      </c>
      <c r="E3" s="5">
        <f>E2*C3</f>
        <v>2694571.05</v>
      </c>
      <c r="F3" s="5">
        <f>F2*C3</f>
        <v>1796380.7000000002</v>
      </c>
      <c r="G3" s="5">
        <f>G2*C3</f>
        <v>2694571.05</v>
      </c>
      <c r="H3" s="5">
        <f>H2*C3</f>
        <v>898190.35000000009</v>
      </c>
      <c r="I3" s="5">
        <f>I2*C3</f>
        <v>3592761.4000000004</v>
      </c>
      <c r="J3" s="5">
        <f>J2*C3</f>
        <v>2694571.05</v>
      </c>
      <c r="K3" s="5"/>
      <c r="L3" s="5"/>
      <c r="M3" s="5"/>
      <c r="N3" s="5"/>
      <c r="O3" s="5"/>
      <c r="P3" s="5"/>
      <c r="Q3" s="5"/>
      <c r="R3" s="5"/>
      <c r="S3" s="5"/>
      <c r="T3" s="5"/>
      <c r="U3" s="6"/>
      <c r="V3" s="6"/>
    </row>
    <row r="4" spans="1:22">
      <c r="A4" s="450"/>
      <c r="B4" t="s">
        <v>354</v>
      </c>
      <c r="C4" s="5">
        <f>C3*0.05</f>
        <v>898190.35000000009</v>
      </c>
      <c r="E4" s="7"/>
      <c r="F4" s="8"/>
      <c r="G4" s="8"/>
      <c r="H4"/>
      <c r="I4"/>
      <c r="S4" s="5"/>
    </row>
    <row r="5" spans="1:22">
      <c r="A5" s="450"/>
      <c r="B5" t="s">
        <v>355</v>
      </c>
      <c r="C5" s="9"/>
      <c r="E5" s="10"/>
      <c r="F5" s="11"/>
      <c r="G5" s="11"/>
      <c r="H5" s="11"/>
      <c r="I5"/>
      <c r="K5" s="11"/>
      <c r="L5" s="11"/>
      <c r="M5" s="10"/>
      <c r="N5" s="11"/>
      <c r="O5" s="11"/>
      <c r="P5" s="11"/>
      <c r="Q5" s="11"/>
      <c r="R5" s="11"/>
      <c r="S5" s="9"/>
    </row>
    <row r="6" spans="1:22">
      <c r="G6" s="10"/>
      <c r="H6" s="11"/>
      <c r="I6" s="11"/>
      <c r="J6" s="11"/>
      <c r="K6" s="11"/>
      <c r="L6" s="11"/>
      <c r="M6" s="10"/>
      <c r="N6" s="11"/>
      <c r="O6" s="11"/>
      <c r="P6" s="11"/>
      <c r="Q6" s="11"/>
      <c r="R6" s="11"/>
      <c r="S6" s="9"/>
    </row>
    <row r="7" spans="1:22" ht="42.75" customHeight="1">
      <c r="A7" s="400" t="s">
        <v>3</v>
      </c>
      <c r="B7" s="400" t="s">
        <v>6</v>
      </c>
      <c r="C7" s="402" t="s">
        <v>7</v>
      </c>
      <c r="D7" s="402" t="s">
        <v>356</v>
      </c>
      <c r="E7" s="402" t="s">
        <v>9</v>
      </c>
      <c r="F7" s="402" t="s">
        <v>357</v>
      </c>
      <c r="G7" s="402"/>
      <c r="H7" s="402"/>
      <c r="I7" s="402"/>
      <c r="J7" s="402"/>
      <c r="K7" s="402"/>
      <c r="L7" s="423" t="s">
        <v>358</v>
      </c>
      <c r="M7" s="426"/>
      <c r="N7" s="426"/>
      <c r="O7" s="426"/>
      <c r="P7" s="426"/>
      <c r="Q7" s="427"/>
      <c r="R7" s="262"/>
      <c r="S7" s="260" t="s">
        <v>92</v>
      </c>
    </row>
    <row r="8" spans="1:22" ht="42.75" customHeight="1">
      <c r="A8" s="400"/>
      <c r="B8" s="400"/>
      <c r="C8" s="402"/>
      <c r="D8" s="402"/>
      <c r="E8" s="402"/>
      <c r="F8" s="260" t="s">
        <v>15</v>
      </c>
      <c r="G8" s="260" t="s">
        <v>16</v>
      </c>
      <c r="H8" s="260" t="s">
        <v>17</v>
      </c>
      <c r="I8" s="260" t="s">
        <v>18</v>
      </c>
      <c r="J8" s="260" t="s">
        <v>19</v>
      </c>
      <c r="K8" s="260" t="s">
        <v>20</v>
      </c>
      <c r="L8" s="260" t="s">
        <v>15</v>
      </c>
      <c r="M8" s="260" t="s">
        <v>16</v>
      </c>
      <c r="N8" s="260" t="s">
        <v>17</v>
      </c>
      <c r="O8" s="260" t="s">
        <v>18</v>
      </c>
      <c r="P8" s="260" t="s">
        <v>19</v>
      </c>
      <c r="Q8" s="260" t="s">
        <v>20</v>
      </c>
      <c r="R8" s="260"/>
      <c r="S8" s="260"/>
    </row>
    <row r="9" spans="1:22" ht="22.5" customHeight="1">
      <c r="A9" s="20" t="s">
        <v>359</v>
      </c>
      <c r="B9" s="451" t="s">
        <v>360</v>
      </c>
      <c r="C9" s="452"/>
      <c r="D9" s="452"/>
      <c r="E9" s="452"/>
      <c r="F9" s="452"/>
      <c r="G9" s="452"/>
      <c r="H9" s="452"/>
      <c r="I9" s="452"/>
      <c r="J9" s="452"/>
      <c r="K9" s="452"/>
      <c r="L9" s="452"/>
      <c r="M9" s="452"/>
      <c r="N9" s="452"/>
      <c r="O9" s="452"/>
      <c r="P9" s="452"/>
      <c r="Q9" s="452"/>
      <c r="R9" s="452"/>
      <c r="S9" s="453"/>
    </row>
    <row r="10" spans="1:22" ht="40.5" customHeight="1">
      <c r="A10" s="21" t="s">
        <v>23</v>
      </c>
      <c r="B10" s="22" t="s">
        <v>361</v>
      </c>
      <c r="C10" s="29"/>
      <c r="D10" s="30"/>
      <c r="E10" s="29"/>
      <c r="F10" s="24"/>
      <c r="G10" s="21"/>
      <c r="H10" s="24"/>
      <c r="I10" s="24"/>
      <c r="J10" s="24"/>
      <c r="K10" s="21"/>
      <c r="L10" s="21"/>
      <c r="M10" s="21"/>
      <c r="N10" s="24"/>
      <c r="O10" s="24"/>
      <c r="P10" s="24"/>
      <c r="Q10" s="21"/>
      <c r="R10" s="21"/>
      <c r="S10" s="21">
        <v>1</v>
      </c>
    </row>
    <row r="11" spans="1:22" ht="24.75" customHeight="1">
      <c r="A11" s="21" t="s">
        <v>23</v>
      </c>
      <c r="B11" s="22" t="s">
        <v>35</v>
      </c>
      <c r="C11" s="29"/>
      <c r="D11" s="23"/>
      <c r="E11" s="23"/>
      <c r="F11" s="24"/>
      <c r="G11" s="21"/>
      <c r="H11" s="24"/>
      <c r="I11" s="24"/>
      <c r="J11" s="24"/>
      <c r="K11" s="21"/>
      <c r="L11" s="21"/>
      <c r="M11" s="21"/>
      <c r="N11" s="24"/>
      <c r="O11" s="24"/>
      <c r="P11" s="24"/>
      <c r="Q11" s="21"/>
      <c r="R11" s="21"/>
      <c r="S11" s="21">
        <v>1</v>
      </c>
    </row>
    <row r="12" spans="1:22" ht="18">
      <c r="A12" s="21" t="s">
        <v>23</v>
      </c>
      <c r="B12" s="22" t="s">
        <v>38</v>
      </c>
      <c r="C12" s="23"/>
      <c r="D12" s="23"/>
      <c r="E12" s="23"/>
      <c r="F12" s="24"/>
      <c r="G12" s="21"/>
      <c r="H12" s="24"/>
      <c r="I12" s="24"/>
      <c r="J12" s="24"/>
      <c r="K12" s="21"/>
      <c r="L12" s="21"/>
      <c r="M12" s="21"/>
      <c r="N12" s="24"/>
      <c r="O12" s="24"/>
      <c r="P12" s="24"/>
      <c r="Q12" s="21"/>
      <c r="R12" s="21"/>
      <c r="S12" s="21">
        <v>1</v>
      </c>
    </row>
    <row r="13" spans="1:22" ht="18">
      <c r="A13" s="21" t="s">
        <v>23</v>
      </c>
      <c r="B13" s="22" t="s">
        <v>32</v>
      </c>
      <c r="C13" s="23"/>
      <c r="D13" s="23"/>
      <c r="E13" s="23"/>
      <c r="F13" s="24"/>
      <c r="G13" s="21"/>
      <c r="H13" s="24"/>
      <c r="I13" s="24"/>
      <c r="J13" s="24"/>
      <c r="K13" s="21"/>
      <c r="L13" s="21"/>
      <c r="M13" s="21"/>
      <c r="N13" s="24"/>
      <c r="O13" s="24"/>
      <c r="P13" s="24"/>
      <c r="Q13" s="21"/>
      <c r="R13" s="21"/>
      <c r="S13" s="21">
        <v>1</v>
      </c>
    </row>
    <row r="14" spans="1:22" ht="18">
      <c r="A14" s="21" t="s">
        <v>42</v>
      </c>
      <c r="B14" s="24" t="s">
        <v>362</v>
      </c>
      <c r="C14" s="24"/>
      <c r="D14" s="24"/>
      <c r="E14" s="24"/>
      <c r="F14" s="24"/>
      <c r="G14" s="25"/>
      <c r="H14" s="24"/>
      <c r="I14" s="24"/>
      <c r="J14" s="24"/>
      <c r="K14" s="21"/>
      <c r="L14" s="21"/>
      <c r="M14" s="25"/>
      <c r="N14" s="24"/>
      <c r="O14" s="24"/>
      <c r="P14" s="24"/>
      <c r="Q14" s="21"/>
      <c r="R14" s="21"/>
      <c r="S14" s="25"/>
    </row>
    <row r="15" spans="1:22" ht="15" customHeight="1">
      <c r="A15" s="21" t="s">
        <v>43</v>
      </c>
      <c r="B15" s="24" t="s">
        <v>47</v>
      </c>
      <c r="C15" s="24"/>
      <c r="D15" s="24"/>
      <c r="E15" s="24"/>
      <c r="F15" s="24"/>
      <c r="G15" s="26"/>
      <c r="H15" s="24"/>
      <c r="I15" s="24"/>
      <c r="J15" s="24"/>
      <c r="K15" s="21"/>
      <c r="L15" s="21"/>
      <c r="M15" s="26"/>
      <c r="N15" s="24"/>
      <c r="O15" s="24"/>
      <c r="P15" s="24"/>
      <c r="Q15" s="21"/>
      <c r="R15" s="21"/>
      <c r="S15" s="26"/>
    </row>
    <row r="16" spans="1:22" ht="15" customHeight="1">
      <c r="A16" s="21" t="s">
        <v>43</v>
      </c>
      <c r="B16" s="24" t="s">
        <v>45</v>
      </c>
      <c r="C16" s="24"/>
      <c r="D16" s="24"/>
      <c r="E16" s="24"/>
      <c r="F16" s="24"/>
      <c r="G16" s="26"/>
      <c r="H16" s="24"/>
      <c r="I16" s="24"/>
      <c r="J16" s="24"/>
      <c r="K16" s="21"/>
      <c r="L16" s="21"/>
      <c r="M16" s="26"/>
      <c r="N16" s="24"/>
      <c r="O16" s="24"/>
      <c r="P16" s="24"/>
      <c r="Q16" s="21"/>
      <c r="R16" s="21"/>
      <c r="S16" s="26"/>
    </row>
    <row r="17" spans="1:19" ht="18">
      <c r="A17" s="21" t="s">
        <v>43</v>
      </c>
      <c r="B17" s="24" t="s">
        <v>48</v>
      </c>
      <c r="C17" s="24"/>
      <c r="D17" s="24"/>
      <c r="E17" s="24"/>
      <c r="F17" s="24"/>
      <c r="G17" s="21"/>
      <c r="H17" s="24"/>
      <c r="I17" s="24"/>
      <c r="J17" s="24"/>
      <c r="K17" s="21"/>
      <c r="L17" s="21"/>
      <c r="M17" s="21"/>
      <c r="N17" s="24"/>
      <c r="O17" s="24"/>
      <c r="P17" s="24"/>
      <c r="Q17" s="21"/>
      <c r="R17" s="21"/>
      <c r="S17" s="21"/>
    </row>
    <row r="18" spans="1:19" ht="18">
      <c r="A18" s="21" t="s">
        <v>43</v>
      </c>
      <c r="B18" s="24" t="s">
        <v>363</v>
      </c>
      <c r="C18" s="24"/>
      <c r="D18" s="24"/>
      <c r="E18" s="24"/>
      <c r="F18" s="24"/>
      <c r="G18" s="21"/>
      <c r="H18" s="24"/>
      <c r="I18" s="24"/>
      <c r="J18" s="24"/>
      <c r="K18" s="21"/>
      <c r="L18" s="21"/>
      <c r="M18" s="21"/>
      <c r="N18" s="24"/>
      <c r="O18" s="24"/>
      <c r="P18" s="24"/>
      <c r="Q18" s="21"/>
      <c r="R18" s="21"/>
      <c r="S18" s="21"/>
    </row>
    <row r="19" spans="1:19" ht="18">
      <c r="A19" s="21" t="s">
        <v>43</v>
      </c>
      <c r="B19" s="22" t="s">
        <v>51</v>
      </c>
      <c r="C19" s="23"/>
      <c r="D19" s="23"/>
      <c r="E19" s="23"/>
      <c r="F19" s="24"/>
      <c r="G19" s="21"/>
      <c r="H19" s="24"/>
      <c r="I19" s="24"/>
      <c r="J19" s="24"/>
      <c r="K19" s="21"/>
      <c r="L19" s="21"/>
      <c r="M19" s="21"/>
      <c r="N19" s="24"/>
      <c r="O19" s="24"/>
      <c r="P19" s="24"/>
      <c r="Q19" s="21"/>
      <c r="R19" s="21"/>
      <c r="S19" s="21">
        <v>1</v>
      </c>
    </row>
    <row r="20" spans="1:19" ht="18">
      <c r="A20" s="21" t="s">
        <v>54</v>
      </c>
      <c r="B20" s="22" t="s">
        <v>364</v>
      </c>
      <c r="C20" s="23"/>
      <c r="D20" s="23"/>
      <c r="E20" s="23"/>
      <c r="F20" s="24"/>
      <c r="G20" s="21"/>
      <c r="H20" s="24"/>
      <c r="I20" s="24"/>
      <c r="J20" s="24"/>
      <c r="K20" s="21"/>
      <c r="L20" s="21"/>
      <c r="M20" s="21"/>
      <c r="N20" s="24"/>
      <c r="O20" s="24"/>
      <c r="P20" s="24"/>
      <c r="Q20" s="21"/>
      <c r="R20" s="21"/>
      <c r="S20" s="21">
        <v>1</v>
      </c>
    </row>
    <row r="21" spans="1:19" ht="18">
      <c r="A21" s="21" t="s">
        <v>54</v>
      </c>
      <c r="B21" s="22" t="s">
        <v>365</v>
      </c>
      <c r="C21" s="23"/>
      <c r="D21" s="23"/>
      <c r="E21" s="23"/>
      <c r="F21" s="24"/>
      <c r="G21" s="21"/>
      <c r="H21" s="24"/>
      <c r="I21" s="24"/>
      <c r="J21" s="24"/>
      <c r="K21" s="21"/>
      <c r="L21" s="21"/>
      <c r="M21" s="21"/>
      <c r="N21" s="24"/>
      <c r="O21" s="24"/>
      <c r="P21" s="24"/>
      <c r="Q21" s="21"/>
      <c r="R21" s="21"/>
      <c r="S21" s="21">
        <v>1</v>
      </c>
    </row>
    <row r="22" spans="1:19" ht="18">
      <c r="A22" s="21" t="s">
        <v>54</v>
      </c>
      <c r="B22" s="27" t="s">
        <v>366</v>
      </c>
      <c r="C22" s="24"/>
      <c r="D22" s="24"/>
      <c r="E22" s="24"/>
      <c r="F22" s="24"/>
      <c r="G22" s="21"/>
      <c r="H22" s="24"/>
      <c r="I22" s="24"/>
      <c r="J22" s="24"/>
      <c r="K22" s="21"/>
      <c r="L22" s="21"/>
      <c r="M22" s="21"/>
      <c r="N22" s="24"/>
      <c r="O22" s="24"/>
      <c r="P22" s="24"/>
      <c r="Q22" s="21"/>
      <c r="R22" s="21"/>
      <c r="S22" s="21">
        <v>1</v>
      </c>
    </row>
    <row r="23" spans="1:19" ht="18">
      <c r="A23" s="21" t="s">
        <v>54</v>
      </c>
      <c r="B23" s="22" t="s">
        <v>367</v>
      </c>
      <c r="C23" s="23"/>
      <c r="D23" s="23"/>
      <c r="E23" s="23"/>
      <c r="F23" s="24"/>
      <c r="G23" s="21"/>
      <c r="H23" s="24"/>
      <c r="I23" s="24"/>
      <c r="J23" s="24"/>
      <c r="K23" s="21"/>
      <c r="L23" s="21"/>
      <c r="M23" s="21"/>
      <c r="N23" s="24"/>
      <c r="O23" s="24"/>
      <c r="P23" s="24"/>
      <c r="Q23" s="21"/>
      <c r="R23" s="21"/>
      <c r="S23" s="21">
        <v>1</v>
      </c>
    </row>
    <row r="24" spans="1:19" ht="18">
      <c r="A24" s="21" t="s">
        <v>54</v>
      </c>
      <c r="B24" s="22" t="s">
        <v>368</v>
      </c>
      <c r="C24" s="23"/>
      <c r="D24" s="23"/>
      <c r="E24" s="23"/>
      <c r="F24" s="24"/>
      <c r="G24" s="21"/>
      <c r="H24" s="24"/>
      <c r="I24" s="24"/>
      <c r="J24" s="24"/>
      <c r="K24" s="21"/>
      <c r="L24" s="21"/>
      <c r="M24" s="21"/>
      <c r="N24" s="24"/>
      <c r="O24" s="24"/>
      <c r="P24" s="24"/>
      <c r="Q24" s="21"/>
      <c r="R24" s="21"/>
      <c r="S24" s="21">
        <v>1</v>
      </c>
    </row>
    <row r="25" spans="1:19" ht="18">
      <c r="A25" s="21" t="s">
        <v>54</v>
      </c>
      <c r="B25" s="22" t="s">
        <v>369</v>
      </c>
      <c r="C25" s="23"/>
      <c r="D25" s="23"/>
      <c r="E25" s="23"/>
      <c r="F25" s="24"/>
      <c r="G25" s="21"/>
      <c r="H25" s="24"/>
      <c r="I25" s="24"/>
      <c r="J25" s="24"/>
      <c r="K25" s="21"/>
      <c r="L25" s="21"/>
      <c r="M25" s="21"/>
      <c r="N25" s="24"/>
      <c r="O25" s="24"/>
      <c r="P25" s="24"/>
      <c r="Q25" s="21"/>
      <c r="R25" s="21"/>
      <c r="S25" s="21">
        <v>1</v>
      </c>
    </row>
    <row r="26" spans="1:19" ht="18">
      <c r="A26" s="21" t="s">
        <v>54</v>
      </c>
      <c r="B26" s="22" t="s">
        <v>370</v>
      </c>
      <c r="C26" s="23"/>
      <c r="D26" s="23"/>
      <c r="E26" s="23"/>
      <c r="F26" s="24"/>
      <c r="G26" s="21"/>
      <c r="H26" s="24"/>
      <c r="I26" s="24"/>
      <c r="J26" s="24"/>
      <c r="K26" s="21"/>
      <c r="L26" s="21"/>
      <c r="M26" s="21"/>
      <c r="N26" s="24"/>
      <c r="O26" s="24"/>
      <c r="P26" s="24"/>
      <c r="Q26" s="21"/>
      <c r="R26" s="21"/>
      <c r="S26" s="21" t="s">
        <v>371</v>
      </c>
    </row>
    <row r="27" spans="1:19" ht="18">
      <c r="A27" s="21" t="s">
        <v>61</v>
      </c>
      <c r="B27" s="22" t="s">
        <v>372</v>
      </c>
      <c r="C27" s="23"/>
      <c r="D27" s="23"/>
      <c r="E27" s="23"/>
      <c r="F27" s="24"/>
      <c r="G27" s="21"/>
      <c r="H27" s="24"/>
      <c r="I27" s="24"/>
      <c r="J27" s="24"/>
      <c r="K27" s="21"/>
      <c r="L27" s="21"/>
      <c r="M27" s="21"/>
      <c r="N27" s="24"/>
      <c r="O27" s="24"/>
      <c r="P27" s="24"/>
      <c r="Q27" s="21"/>
      <c r="R27" s="21"/>
      <c r="S27" s="25">
        <v>3</v>
      </c>
    </row>
    <row r="28" spans="1:19" ht="18">
      <c r="A28" s="21" t="s">
        <v>61</v>
      </c>
      <c r="B28" s="24" t="s">
        <v>373</v>
      </c>
      <c r="C28" s="24"/>
      <c r="D28" s="24"/>
      <c r="E28" s="24"/>
      <c r="F28" s="24"/>
      <c r="G28" s="21"/>
      <c r="H28" s="24"/>
      <c r="I28" s="24"/>
      <c r="J28" s="24"/>
      <c r="K28" s="21"/>
      <c r="L28" s="21"/>
      <c r="M28" s="21"/>
      <c r="N28" s="24"/>
      <c r="O28" s="24"/>
      <c r="P28" s="24"/>
      <c r="Q28" s="21"/>
      <c r="R28" s="21"/>
      <c r="S28" s="21"/>
    </row>
    <row r="29" spans="1:19" ht="18">
      <c r="A29" s="21" t="s">
        <v>61</v>
      </c>
      <c r="B29" s="27" t="s">
        <v>64</v>
      </c>
      <c r="C29" s="24"/>
      <c r="D29" s="24"/>
      <c r="E29" s="24"/>
      <c r="F29" s="24"/>
      <c r="G29" s="26"/>
      <c r="H29" s="24"/>
      <c r="I29" s="24"/>
      <c r="J29" s="24"/>
      <c r="K29" s="21"/>
      <c r="L29" s="21"/>
      <c r="M29" s="26"/>
      <c r="N29" s="24"/>
      <c r="O29" s="24"/>
      <c r="P29" s="24"/>
      <c r="Q29" s="21"/>
      <c r="R29" s="21"/>
      <c r="S29" s="26" t="s">
        <v>374</v>
      </c>
    </row>
    <row r="30" spans="1:19" ht="18">
      <c r="A30" s="21" t="s">
        <v>66</v>
      </c>
      <c r="B30" s="22" t="s">
        <v>375</v>
      </c>
      <c r="C30" s="23"/>
      <c r="D30" s="23"/>
      <c r="E30" s="23"/>
      <c r="F30" s="24"/>
      <c r="G30" s="21"/>
      <c r="H30" s="24"/>
      <c r="I30" s="24"/>
      <c r="J30" s="24"/>
      <c r="K30" s="21"/>
      <c r="L30" s="21"/>
      <c r="M30" s="21"/>
      <c r="N30" s="24"/>
      <c r="O30" s="24"/>
      <c r="P30" s="24"/>
      <c r="Q30" s="21"/>
      <c r="R30" s="21"/>
      <c r="S30" s="21">
        <v>1</v>
      </c>
    </row>
    <row r="31" spans="1:19" ht="18">
      <c r="A31" s="21" t="s">
        <v>66</v>
      </c>
      <c r="B31" s="22" t="s">
        <v>70</v>
      </c>
      <c r="C31" s="23"/>
      <c r="D31" s="23"/>
      <c r="E31" s="23"/>
      <c r="F31" s="24"/>
      <c r="G31" s="21"/>
      <c r="H31" s="24"/>
      <c r="I31" s="24"/>
      <c r="J31" s="24"/>
      <c r="K31" s="21"/>
      <c r="L31" s="21"/>
      <c r="M31" s="21"/>
      <c r="N31" s="24"/>
      <c r="O31" s="24"/>
      <c r="P31" s="24"/>
      <c r="Q31" s="21"/>
      <c r="R31" s="21"/>
      <c r="S31" s="21">
        <v>1</v>
      </c>
    </row>
    <row r="32" spans="1:19" ht="18">
      <c r="A32" s="21" t="s">
        <v>66</v>
      </c>
      <c r="B32" s="24" t="s">
        <v>376</v>
      </c>
      <c r="C32" s="24"/>
      <c r="D32" s="24"/>
      <c r="E32" s="24"/>
      <c r="F32" s="24"/>
      <c r="G32" s="21"/>
      <c r="H32" s="24"/>
      <c r="I32" s="24"/>
      <c r="J32" s="24"/>
      <c r="K32" s="21"/>
      <c r="L32" s="21"/>
      <c r="M32" s="21"/>
      <c r="N32" s="24"/>
      <c r="O32" s="24"/>
      <c r="P32" s="24"/>
      <c r="Q32" s="21"/>
      <c r="R32" s="21"/>
      <c r="S32" s="21"/>
    </row>
    <row r="33" spans="1:19" ht="18">
      <c r="A33" s="21" t="s">
        <v>66</v>
      </c>
      <c r="B33" s="24" t="s">
        <v>377</v>
      </c>
      <c r="C33" s="24"/>
      <c r="D33" s="24"/>
      <c r="E33" s="24"/>
      <c r="F33" s="24"/>
      <c r="G33" s="25"/>
      <c r="H33" s="24"/>
      <c r="I33" s="24"/>
      <c r="J33" s="24"/>
      <c r="K33" s="21"/>
      <c r="L33" s="21"/>
      <c r="M33" s="25"/>
      <c r="N33" s="24"/>
      <c r="O33" s="24"/>
      <c r="P33" s="24"/>
      <c r="Q33" s="21"/>
      <c r="R33" s="21"/>
      <c r="S33" s="25"/>
    </row>
    <row r="34" spans="1:19" ht="18">
      <c r="A34" s="21" t="s">
        <v>75</v>
      </c>
      <c r="B34" s="22" t="s">
        <v>378</v>
      </c>
      <c r="C34" s="23"/>
      <c r="D34" s="23"/>
      <c r="E34" s="23"/>
      <c r="F34" s="24"/>
      <c r="G34" s="26"/>
      <c r="H34" s="24"/>
      <c r="I34" s="24"/>
      <c r="J34" s="24"/>
      <c r="K34" s="21"/>
      <c r="L34" s="21"/>
      <c r="M34" s="26"/>
      <c r="N34" s="24"/>
      <c r="O34" s="24"/>
      <c r="P34" s="24"/>
      <c r="Q34" s="21"/>
      <c r="R34" s="21"/>
      <c r="S34" s="26">
        <v>2</v>
      </c>
    </row>
    <row r="35" spans="1:19" ht="18">
      <c r="A35" s="21" t="s">
        <v>75</v>
      </c>
      <c r="B35" s="24" t="s">
        <v>379</v>
      </c>
      <c r="C35" s="24"/>
      <c r="D35" s="24"/>
      <c r="E35" s="24"/>
      <c r="F35" s="24"/>
      <c r="G35" s="25"/>
      <c r="H35" s="24"/>
      <c r="I35" s="24"/>
      <c r="J35" s="24"/>
      <c r="K35" s="21"/>
      <c r="L35" s="21"/>
      <c r="M35" s="25"/>
      <c r="N35" s="24"/>
      <c r="O35" s="24"/>
      <c r="P35" s="24"/>
      <c r="Q35" s="21"/>
      <c r="R35" s="21"/>
      <c r="S35" s="25"/>
    </row>
    <row r="36" spans="1:19" ht="18">
      <c r="A36" s="21" t="s">
        <v>75</v>
      </c>
      <c r="B36" s="24" t="s">
        <v>380</v>
      </c>
      <c r="C36" s="24"/>
      <c r="D36" s="24"/>
      <c r="E36" s="24"/>
      <c r="F36" s="24"/>
      <c r="G36" s="25"/>
      <c r="H36" s="24"/>
      <c r="I36" s="24"/>
      <c r="J36" s="24"/>
      <c r="K36" s="21"/>
      <c r="L36" s="21"/>
      <c r="M36" s="25"/>
      <c r="N36" s="24"/>
      <c r="O36" s="24"/>
      <c r="P36" s="24"/>
      <c r="Q36" s="21"/>
      <c r="R36" s="21"/>
      <c r="S36" s="25"/>
    </row>
    <row r="37" spans="1:19" ht="18">
      <c r="A37" s="21" t="s">
        <v>75</v>
      </c>
      <c r="B37" s="22" t="s">
        <v>381</v>
      </c>
      <c r="C37" s="23"/>
      <c r="D37" s="23"/>
      <c r="E37" s="23"/>
      <c r="F37" s="24"/>
      <c r="G37" s="21"/>
      <c r="H37" s="24"/>
      <c r="I37" s="24"/>
      <c r="J37" s="24"/>
      <c r="K37" s="21"/>
      <c r="L37" s="21"/>
      <c r="M37" s="21"/>
      <c r="N37" s="24"/>
      <c r="O37" s="24"/>
      <c r="P37" s="24"/>
      <c r="Q37" s="21"/>
      <c r="R37" s="21"/>
      <c r="S37" s="21">
        <v>2</v>
      </c>
    </row>
    <row r="38" spans="1:19" ht="18">
      <c r="A38" s="21" t="s">
        <v>75</v>
      </c>
      <c r="B38" s="22" t="s">
        <v>382</v>
      </c>
      <c r="C38" s="23"/>
      <c r="D38" s="23"/>
      <c r="E38" s="23"/>
      <c r="F38" s="24"/>
      <c r="G38" s="21"/>
      <c r="H38" s="24"/>
      <c r="I38" s="24"/>
      <c r="J38" s="24"/>
      <c r="K38" s="21"/>
      <c r="L38" s="21"/>
      <c r="M38" s="21"/>
      <c r="N38" s="24"/>
      <c r="O38" s="24"/>
      <c r="P38" s="24"/>
      <c r="Q38" s="21"/>
      <c r="R38" s="21"/>
      <c r="S38" s="21">
        <v>2</v>
      </c>
    </row>
    <row r="39" spans="1:19" ht="18">
      <c r="A39" s="21" t="s">
        <v>82</v>
      </c>
      <c r="B39" s="24" t="s">
        <v>84</v>
      </c>
      <c r="C39" s="24"/>
      <c r="D39" s="24"/>
      <c r="E39" s="24"/>
      <c r="F39" s="24"/>
      <c r="G39" s="25"/>
      <c r="H39" s="24"/>
      <c r="I39" s="24"/>
      <c r="J39" s="24"/>
      <c r="K39" s="21"/>
      <c r="L39" s="21"/>
      <c r="M39" s="25"/>
      <c r="N39" s="24"/>
      <c r="O39" s="24"/>
      <c r="P39" s="24"/>
      <c r="Q39" s="21"/>
      <c r="R39" s="21"/>
      <c r="S39" s="25"/>
    </row>
    <row r="40" spans="1:19" ht="18">
      <c r="A40" s="21" t="s">
        <v>82</v>
      </c>
      <c r="B40" s="24" t="s">
        <v>85</v>
      </c>
      <c r="C40" s="24"/>
      <c r="D40" s="24"/>
      <c r="E40" s="24"/>
      <c r="F40" s="24"/>
      <c r="G40" s="21"/>
      <c r="H40" s="24"/>
      <c r="I40" s="24"/>
      <c r="J40" s="24"/>
      <c r="K40" s="21"/>
      <c r="L40" s="21"/>
      <c r="M40" s="21"/>
      <c r="N40" s="24"/>
      <c r="O40" s="24"/>
      <c r="P40" s="24"/>
      <c r="Q40" s="21"/>
      <c r="R40" s="21"/>
      <c r="S40" s="21"/>
    </row>
    <row r="41" spans="1:19" ht="18">
      <c r="A41" s="21" t="s">
        <v>82</v>
      </c>
      <c r="B41" s="22" t="s">
        <v>86</v>
      </c>
      <c r="C41" s="23"/>
      <c r="D41" s="23"/>
      <c r="E41" s="23"/>
      <c r="F41" s="24"/>
      <c r="G41" s="21"/>
      <c r="H41" s="24"/>
      <c r="I41" s="24"/>
      <c r="J41" s="24"/>
      <c r="K41" s="21"/>
      <c r="L41" s="21"/>
      <c r="M41" s="21"/>
      <c r="N41" s="24"/>
      <c r="O41" s="24"/>
      <c r="P41" s="24"/>
      <c r="Q41" s="21"/>
      <c r="R41" s="21"/>
      <c r="S41" s="21">
        <v>2</v>
      </c>
    </row>
    <row r="42" spans="1:19" ht="18">
      <c r="A42" s="21" t="s">
        <v>82</v>
      </c>
      <c r="B42" s="24" t="s">
        <v>88</v>
      </c>
      <c r="C42" s="24"/>
      <c r="D42" s="24"/>
      <c r="E42" s="24"/>
      <c r="F42" s="24"/>
      <c r="G42" s="21"/>
      <c r="H42" s="24"/>
      <c r="I42" s="24"/>
      <c r="J42" s="24"/>
      <c r="K42" s="21"/>
      <c r="L42" s="21"/>
      <c r="M42" s="21"/>
      <c r="N42" s="24"/>
      <c r="O42" s="24"/>
      <c r="P42" s="24"/>
      <c r="Q42" s="21"/>
      <c r="R42" s="21"/>
      <c r="S42" s="21"/>
    </row>
    <row r="43" spans="1:19" ht="18">
      <c r="A43" s="21" t="s">
        <v>82</v>
      </c>
      <c r="B43" s="22" t="s">
        <v>89</v>
      </c>
      <c r="C43" s="23"/>
      <c r="D43" s="23"/>
      <c r="E43" s="23"/>
      <c r="F43" s="24"/>
      <c r="G43" s="21"/>
      <c r="H43" s="24"/>
      <c r="I43" s="24"/>
      <c r="J43" s="24"/>
      <c r="K43" s="21"/>
      <c r="L43" s="21"/>
      <c r="M43" s="21"/>
      <c r="N43" s="24"/>
      <c r="O43" s="24"/>
      <c r="P43" s="24"/>
      <c r="Q43" s="21"/>
      <c r="R43" s="21"/>
      <c r="S43" s="21">
        <v>2</v>
      </c>
    </row>
    <row r="44" spans="1:19" ht="18">
      <c r="A44" s="21" t="s">
        <v>82</v>
      </c>
      <c r="B44" s="22" t="s">
        <v>91</v>
      </c>
      <c r="C44" s="23"/>
      <c r="D44" s="23"/>
      <c r="E44" s="23"/>
      <c r="F44" s="24"/>
      <c r="G44" s="21"/>
      <c r="H44" s="24"/>
      <c r="I44" s="24"/>
      <c r="J44" s="24"/>
      <c r="K44" s="21"/>
      <c r="L44" s="21"/>
      <c r="M44" s="21"/>
      <c r="N44" s="24"/>
      <c r="O44" s="24"/>
      <c r="P44" s="24"/>
      <c r="Q44" s="21"/>
      <c r="R44" s="21"/>
      <c r="S44" s="21">
        <v>1</v>
      </c>
    </row>
    <row r="45" spans="1:19" ht="18">
      <c r="A45" s="21" t="s">
        <v>110</v>
      </c>
      <c r="B45" s="24" t="s">
        <v>111</v>
      </c>
      <c r="C45" s="24"/>
      <c r="D45" s="24"/>
      <c r="E45" s="24"/>
      <c r="F45" s="24"/>
      <c r="G45" s="25"/>
      <c r="H45" s="24"/>
      <c r="I45" s="24"/>
      <c r="J45" s="24"/>
      <c r="K45" s="21"/>
      <c r="L45" s="21"/>
      <c r="M45" s="25"/>
      <c r="N45" s="24"/>
      <c r="O45" s="24"/>
      <c r="P45" s="24"/>
      <c r="Q45" s="21"/>
      <c r="R45" s="21"/>
      <c r="S45" s="25"/>
    </row>
    <row r="46" spans="1:19" ht="18">
      <c r="A46" s="21" t="s">
        <v>110</v>
      </c>
      <c r="B46" s="24" t="s">
        <v>383</v>
      </c>
      <c r="C46" s="24"/>
      <c r="D46" s="24"/>
      <c r="E46" s="24"/>
      <c r="F46" s="24"/>
      <c r="G46" s="25"/>
      <c r="H46" s="24"/>
      <c r="I46" s="24"/>
      <c r="J46" s="24"/>
      <c r="K46" s="21"/>
      <c r="L46" s="21"/>
      <c r="M46" s="25"/>
      <c r="N46" s="24"/>
      <c r="O46" s="24"/>
      <c r="P46" s="24"/>
      <c r="Q46" s="21"/>
      <c r="R46" s="21"/>
      <c r="S46" s="25"/>
    </row>
    <row r="47" spans="1:19" ht="18">
      <c r="A47" s="21" t="s">
        <v>110</v>
      </c>
      <c r="B47" s="24" t="s">
        <v>114</v>
      </c>
      <c r="C47" s="24"/>
      <c r="D47" s="24"/>
      <c r="E47" s="24"/>
      <c r="F47" s="24"/>
      <c r="G47" s="25"/>
      <c r="H47" s="24"/>
      <c r="I47" s="24"/>
      <c r="J47" s="24"/>
      <c r="K47" s="21"/>
      <c r="L47" s="21"/>
      <c r="M47" s="25"/>
      <c r="N47" s="24"/>
      <c r="O47" s="24"/>
      <c r="P47" s="24"/>
      <c r="Q47" s="21"/>
      <c r="R47" s="21"/>
      <c r="S47" s="25"/>
    </row>
    <row r="48" spans="1:19" ht="18">
      <c r="A48" s="21" t="s">
        <v>110</v>
      </c>
      <c r="B48" s="24" t="s">
        <v>384</v>
      </c>
      <c r="C48" s="24"/>
      <c r="D48" s="24"/>
      <c r="E48" s="24"/>
      <c r="F48" s="24"/>
      <c r="G48" s="25"/>
      <c r="H48" s="24"/>
      <c r="I48" s="24"/>
      <c r="J48" s="24"/>
      <c r="K48" s="21"/>
      <c r="L48" s="21"/>
      <c r="M48" s="25"/>
      <c r="N48" s="24"/>
      <c r="O48" s="24"/>
      <c r="P48" s="24"/>
      <c r="Q48" s="21"/>
      <c r="R48" s="21"/>
      <c r="S48" s="25"/>
    </row>
    <row r="49" spans="1:19" ht="18">
      <c r="A49" s="21" t="s">
        <v>118</v>
      </c>
      <c r="B49" s="22" t="s">
        <v>385</v>
      </c>
      <c r="C49" s="23"/>
      <c r="D49" s="23"/>
      <c r="E49" s="23"/>
      <c r="F49" s="24"/>
      <c r="G49" s="26"/>
      <c r="H49" s="24"/>
      <c r="I49" s="24"/>
      <c r="J49" s="24"/>
      <c r="K49" s="21"/>
      <c r="L49" s="21"/>
      <c r="M49" s="26"/>
      <c r="N49" s="24"/>
      <c r="O49" s="24"/>
      <c r="P49" s="24"/>
      <c r="Q49" s="21"/>
      <c r="R49" s="21"/>
      <c r="S49" s="26">
        <v>4</v>
      </c>
    </row>
    <row r="50" spans="1:19" ht="18">
      <c r="A50" s="21" t="s">
        <v>118</v>
      </c>
      <c r="B50" s="22" t="s">
        <v>120</v>
      </c>
      <c r="C50" s="23"/>
      <c r="D50" s="23"/>
      <c r="E50" s="23"/>
      <c r="F50" s="24"/>
      <c r="G50" s="26"/>
      <c r="H50" s="24"/>
      <c r="I50" s="24"/>
      <c r="J50" s="24"/>
      <c r="K50" s="21"/>
      <c r="L50" s="21"/>
      <c r="M50" s="26"/>
      <c r="N50" s="24"/>
      <c r="O50" s="24"/>
      <c r="P50" s="24"/>
      <c r="Q50" s="21"/>
      <c r="R50" s="21"/>
      <c r="S50" s="26">
        <v>4</v>
      </c>
    </row>
    <row r="51" spans="1:19" ht="18">
      <c r="A51" s="21" t="s">
        <v>121</v>
      </c>
      <c r="B51" s="24" t="s">
        <v>386</v>
      </c>
      <c r="C51" s="24"/>
      <c r="D51" s="24"/>
      <c r="E51" s="24"/>
      <c r="F51" s="24"/>
      <c r="G51" s="25"/>
      <c r="H51" s="24"/>
      <c r="I51" s="24"/>
      <c r="J51" s="24"/>
      <c r="K51" s="21"/>
      <c r="L51" s="21"/>
      <c r="M51" s="25"/>
      <c r="N51" s="24"/>
      <c r="O51" s="24"/>
      <c r="P51" s="24"/>
      <c r="Q51" s="21"/>
      <c r="R51" s="21"/>
      <c r="S51" s="25"/>
    </row>
    <row r="52" spans="1:19" ht="18">
      <c r="A52" s="21" t="s">
        <v>121</v>
      </c>
      <c r="B52" s="28" t="s">
        <v>387</v>
      </c>
      <c r="C52" s="28"/>
      <c r="D52" s="28"/>
      <c r="E52" s="28"/>
      <c r="F52" s="24"/>
      <c r="G52" s="26"/>
      <c r="H52" s="24"/>
      <c r="I52" s="24"/>
      <c r="J52" s="24"/>
      <c r="K52" s="21"/>
      <c r="L52" s="21"/>
      <c r="M52" s="26"/>
      <c r="N52" s="24"/>
      <c r="O52" s="24"/>
      <c r="P52" s="24"/>
      <c r="Q52" s="21"/>
      <c r="R52" s="21"/>
      <c r="S52" s="26"/>
    </row>
    <row r="53" spans="1:19" ht="18">
      <c r="A53" s="21" t="s">
        <v>121</v>
      </c>
      <c r="B53" s="22" t="s">
        <v>388</v>
      </c>
      <c r="C53" s="23"/>
      <c r="D53" s="23"/>
      <c r="E53" s="23"/>
      <c r="F53" s="24"/>
      <c r="G53" s="26"/>
      <c r="H53" s="24"/>
      <c r="I53" s="24"/>
      <c r="J53" s="24"/>
      <c r="K53" s="21"/>
      <c r="L53" s="21"/>
      <c r="M53" s="26"/>
      <c r="N53" s="24"/>
      <c r="O53" s="24"/>
      <c r="P53" s="24"/>
      <c r="Q53" s="21"/>
      <c r="R53" s="21"/>
      <c r="S53" s="26">
        <v>3</v>
      </c>
    </row>
    <row r="54" spans="1:19" ht="18">
      <c r="A54" s="21" t="s">
        <v>121</v>
      </c>
      <c r="B54" s="22" t="s">
        <v>389</v>
      </c>
      <c r="C54" s="23"/>
      <c r="D54" s="23"/>
      <c r="E54" s="23"/>
      <c r="F54" s="24"/>
      <c r="G54" s="26"/>
      <c r="H54" s="24"/>
      <c r="I54" s="24"/>
      <c r="J54" s="24"/>
      <c r="K54" s="21"/>
      <c r="L54" s="21"/>
      <c r="M54" s="26"/>
      <c r="N54" s="24"/>
      <c r="O54" s="24"/>
      <c r="P54" s="24"/>
      <c r="Q54" s="21"/>
      <c r="R54" s="21"/>
      <c r="S54" s="26">
        <v>4</v>
      </c>
    </row>
    <row r="55" spans="1:19" ht="18">
      <c r="A55" s="21" t="s">
        <v>123</v>
      </c>
      <c r="B55" s="22" t="s">
        <v>390</v>
      </c>
      <c r="C55" s="23"/>
      <c r="D55" s="23"/>
      <c r="E55" s="23"/>
      <c r="F55" s="24"/>
      <c r="G55" s="26"/>
      <c r="H55" s="24"/>
      <c r="I55" s="24"/>
      <c r="J55" s="24"/>
      <c r="K55" s="21"/>
      <c r="L55" s="21"/>
      <c r="M55" s="26"/>
      <c r="N55" s="24"/>
      <c r="O55" s="24"/>
      <c r="P55" s="24"/>
      <c r="Q55" s="21"/>
      <c r="R55" s="21"/>
      <c r="S55" s="25" t="s">
        <v>391</v>
      </c>
    </row>
    <row r="56" spans="1:19" ht="18">
      <c r="A56" s="21" t="s">
        <v>123</v>
      </c>
      <c r="B56" s="24" t="s">
        <v>392</v>
      </c>
      <c r="C56" s="24"/>
      <c r="D56" s="24"/>
      <c r="E56" s="24"/>
      <c r="F56" s="24"/>
      <c r="G56" s="26"/>
      <c r="H56" s="24"/>
      <c r="I56" s="24"/>
      <c r="J56" s="24"/>
      <c r="K56" s="21"/>
      <c r="L56" s="21"/>
      <c r="M56" s="26"/>
      <c r="N56" s="24"/>
      <c r="O56" s="24"/>
      <c r="P56" s="24"/>
      <c r="Q56" s="21"/>
      <c r="R56" s="21"/>
      <c r="S56" s="26" t="s">
        <v>238</v>
      </c>
    </row>
    <row r="57" spans="1:19" ht="18">
      <c r="A57" s="21" t="s">
        <v>123</v>
      </c>
      <c r="B57" s="27" t="s">
        <v>393</v>
      </c>
      <c r="C57" s="24"/>
      <c r="D57" s="24"/>
      <c r="E57" s="24"/>
      <c r="F57" s="24"/>
      <c r="G57" s="26"/>
      <c r="H57" s="24"/>
      <c r="I57" s="24"/>
      <c r="J57" s="24"/>
      <c r="K57" s="21"/>
      <c r="L57" s="21"/>
      <c r="M57" s="26"/>
      <c r="N57" s="24"/>
      <c r="O57" s="24"/>
      <c r="P57" s="24"/>
      <c r="Q57" s="21"/>
      <c r="R57" s="21"/>
      <c r="S57" s="26">
        <v>3</v>
      </c>
    </row>
    <row r="58" spans="1:19" ht="18">
      <c r="A58" s="21" t="s">
        <v>123</v>
      </c>
      <c r="B58" s="27" t="s">
        <v>394</v>
      </c>
      <c r="C58" s="24"/>
      <c r="D58" s="24"/>
      <c r="E58" s="24"/>
      <c r="F58" s="24"/>
      <c r="G58" s="26"/>
      <c r="H58" s="24"/>
      <c r="I58" s="24"/>
      <c r="J58" s="24"/>
      <c r="K58" s="21"/>
      <c r="L58" s="21"/>
      <c r="M58" s="26"/>
      <c r="N58" s="24"/>
      <c r="O58" s="24"/>
      <c r="P58" s="24"/>
      <c r="Q58" s="21"/>
      <c r="R58" s="21"/>
      <c r="S58" s="26">
        <v>3</v>
      </c>
    </row>
    <row r="59" spans="1:19" ht="18">
      <c r="A59" s="21" t="s">
        <v>123</v>
      </c>
      <c r="B59" s="27" t="s">
        <v>395</v>
      </c>
      <c r="C59" s="24"/>
      <c r="D59" s="24"/>
      <c r="E59" s="24"/>
      <c r="F59" s="24"/>
      <c r="G59" s="26"/>
      <c r="H59" s="24"/>
      <c r="I59" s="24"/>
      <c r="J59" s="24"/>
      <c r="K59" s="21"/>
      <c r="L59" s="21"/>
      <c r="M59" s="26"/>
      <c r="N59" s="24"/>
      <c r="O59" s="24"/>
      <c r="P59" s="24"/>
      <c r="Q59" s="21"/>
      <c r="R59" s="21"/>
      <c r="S59" s="26">
        <v>3</v>
      </c>
    </row>
    <row r="60" spans="1:19" ht="18">
      <c r="A60" s="21" t="s">
        <v>138</v>
      </c>
      <c r="B60" s="24" t="s">
        <v>145</v>
      </c>
      <c r="C60" s="24"/>
      <c r="D60" s="24"/>
      <c r="E60" s="24"/>
      <c r="F60" s="24"/>
      <c r="G60" s="21"/>
      <c r="H60" s="24"/>
      <c r="I60" s="24"/>
      <c r="J60" s="24"/>
      <c r="K60" s="21"/>
      <c r="L60" s="21"/>
      <c r="M60" s="21"/>
      <c r="N60" s="24"/>
      <c r="O60" s="24"/>
      <c r="P60" s="24"/>
      <c r="Q60" s="21"/>
      <c r="R60" s="21"/>
      <c r="S60" s="21"/>
    </row>
    <row r="61" spans="1:19" ht="18">
      <c r="A61" s="21" t="s">
        <v>138</v>
      </c>
      <c r="B61" s="22" t="s">
        <v>396</v>
      </c>
      <c r="C61" s="23"/>
      <c r="D61" s="23"/>
      <c r="E61" s="23"/>
      <c r="F61" s="24"/>
      <c r="G61" s="21"/>
      <c r="H61" s="24"/>
      <c r="I61" s="24"/>
      <c r="J61" s="24"/>
      <c r="K61" s="21"/>
      <c r="L61" s="21"/>
      <c r="M61" s="21"/>
      <c r="N61" s="24"/>
      <c r="O61" s="24"/>
      <c r="P61" s="24"/>
      <c r="Q61" s="21"/>
      <c r="R61" s="21"/>
      <c r="S61" s="21">
        <v>1</v>
      </c>
    </row>
    <row r="62" spans="1:19" ht="18">
      <c r="A62" s="21" t="s">
        <v>138</v>
      </c>
      <c r="B62" s="24" t="s">
        <v>397</v>
      </c>
      <c r="C62" s="24"/>
      <c r="D62" s="24"/>
      <c r="E62" s="24"/>
      <c r="F62" s="24"/>
      <c r="G62" s="21"/>
      <c r="H62" s="24"/>
      <c r="I62" s="24"/>
      <c r="J62" s="24"/>
      <c r="K62" s="21"/>
      <c r="L62" s="21"/>
      <c r="M62" s="21"/>
      <c r="N62" s="24"/>
      <c r="O62" s="24"/>
      <c r="P62" s="24"/>
      <c r="Q62" s="21"/>
      <c r="R62" s="21"/>
      <c r="S62" s="21"/>
    </row>
    <row r="63" spans="1:19" ht="18">
      <c r="A63" s="21" t="s">
        <v>146</v>
      </c>
      <c r="B63" s="27" t="s">
        <v>398</v>
      </c>
      <c r="C63" s="24"/>
      <c r="D63" s="24"/>
      <c r="E63" s="24"/>
      <c r="F63" s="24"/>
      <c r="G63" s="21"/>
      <c r="H63" s="24"/>
      <c r="I63" s="24"/>
      <c r="J63" s="24"/>
      <c r="K63" s="21"/>
      <c r="L63" s="21"/>
      <c r="M63" s="21"/>
      <c r="N63" s="24"/>
      <c r="O63" s="24"/>
      <c r="P63" s="24"/>
      <c r="Q63" s="21"/>
      <c r="R63" s="21"/>
      <c r="S63" s="21" t="s">
        <v>399</v>
      </c>
    </row>
    <row r="64" spans="1:19" ht="18">
      <c r="A64" s="21" t="s">
        <v>146</v>
      </c>
      <c r="B64" s="24" t="s">
        <v>400</v>
      </c>
      <c r="C64" s="24"/>
      <c r="D64" s="24"/>
      <c r="E64" s="24"/>
      <c r="F64" s="24"/>
      <c r="G64" s="21"/>
      <c r="H64" s="24"/>
      <c r="I64" s="24"/>
      <c r="J64" s="24"/>
      <c r="K64" s="21"/>
      <c r="L64" s="21"/>
      <c r="M64" s="21"/>
      <c r="N64" s="24"/>
      <c r="O64" s="24"/>
      <c r="P64" s="24"/>
      <c r="Q64" s="21"/>
      <c r="R64" s="21"/>
      <c r="S64" s="21"/>
    </row>
    <row r="65" spans="1:19" ht="18">
      <c r="A65" s="21" t="s">
        <v>146</v>
      </c>
      <c r="B65" s="27" t="s">
        <v>401</v>
      </c>
      <c r="C65" s="24"/>
      <c r="D65" s="24"/>
      <c r="E65" s="24"/>
      <c r="F65" s="24"/>
      <c r="G65" s="21"/>
      <c r="H65" s="24"/>
      <c r="I65" s="24"/>
      <c r="J65" s="24"/>
      <c r="K65" s="21"/>
      <c r="L65" s="21"/>
      <c r="M65" s="21"/>
      <c r="N65" s="24"/>
      <c r="O65" s="24"/>
      <c r="P65" s="24"/>
      <c r="Q65" s="21"/>
      <c r="R65" s="21"/>
      <c r="S65" s="21" t="s">
        <v>402</v>
      </c>
    </row>
    <row r="66" spans="1:19" ht="18">
      <c r="A66" s="21" t="s">
        <v>155</v>
      </c>
      <c r="B66" s="22" t="s">
        <v>403</v>
      </c>
      <c r="C66" s="23"/>
      <c r="D66" s="23"/>
      <c r="E66" s="23"/>
      <c r="F66" s="24"/>
      <c r="G66" s="21"/>
      <c r="H66" s="24"/>
      <c r="I66" s="24"/>
      <c r="J66" s="24"/>
      <c r="K66" s="21"/>
      <c r="L66" s="21"/>
      <c r="M66" s="21"/>
      <c r="N66" s="24"/>
      <c r="O66" s="24"/>
      <c r="P66" s="24"/>
      <c r="Q66" s="21"/>
      <c r="R66" s="21"/>
      <c r="S66" s="21">
        <v>2</v>
      </c>
    </row>
    <row r="67" spans="1:19" ht="18">
      <c r="A67" s="21" t="s">
        <v>155</v>
      </c>
      <c r="B67" s="24" t="s">
        <v>160</v>
      </c>
      <c r="C67" s="24"/>
      <c r="D67" s="24"/>
      <c r="E67" s="24"/>
      <c r="F67" s="24"/>
      <c r="G67" s="25"/>
      <c r="H67" s="24"/>
      <c r="I67" s="24"/>
      <c r="J67" s="24"/>
      <c r="K67" s="21"/>
      <c r="L67" s="21"/>
      <c r="M67" s="25"/>
      <c r="N67" s="24"/>
      <c r="O67" s="24"/>
      <c r="P67" s="24"/>
      <c r="Q67" s="21"/>
      <c r="R67" s="21"/>
      <c r="S67" s="25"/>
    </row>
    <row r="68" spans="1:19" ht="18">
      <c r="A68" s="21" t="s">
        <v>155</v>
      </c>
      <c r="B68" s="27" t="s">
        <v>404</v>
      </c>
      <c r="C68" s="24"/>
      <c r="D68" s="24"/>
      <c r="E68" s="24"/>
      <c r="F68" s="24"/>
      <c r="G68" s="26"/>
      <c r="H68" s="24"/>
      <c r="I68" s="24"/>
      <c r="J68" s="24"/>
      <c r="K68" s="21"/>
      <c r="L68" s="21"/>
      <c r="M68" s="26"/>
      <c r="N68" s="24"/>
      <c r="O68" s="24"/>
      <c r="P68" s="24"/>
      <c r="Q68" s="21"/>
      <c r="R68" s="21"/>
      <c r="S68" s="26" t="s">
        <v>405</v>
      </c>
    </row>
    <row r="69" spans="1:19" ht="18">
      <c r="A69" s="21" t="s">
        <v>155</v>
      </c>
      <c r="B69" s="22" t="s">
        <v>161</v>
      </c>
      <c r="C69" s="23"/>
      <c r="D69" s="23"/>
      <c r="E69" s="23"/>
      <c r="F69" s="24"/>
      <c r="G69" s="21"/>
      <c r="H69" s="24"/>
      <c r="I69" s="24"/>
      <c r="J69" s="24"/>
      <c r="K69" s="21"/>
      <c r="L69" s="21"/>
      <c r="M69" s="21"/>
      <c r="N69" s="24"/>
      <c r="O69" s="24"/>
      <c r="P69" s="24"/>
      <c r="Q69" s="21"/>
      <c r="R69" s="21"/>
      <c r="S69" s="21">
        <v>2</v>
      </c>
    </row>
    <row r="70" spans="1:19" ht="18">
      <c r="A70" s="21" t="s">
        <v>164</v>
      </c>
      <c r="B70" s="22" t="s">
        <v>406</v>
      </c>
      <c r="C70" s="23"/>
      <c r="D70" s="23"/>
      <c r="E70" s="23"/>
      <c r="F70" s="24"/>
      <c r="G70" s="21"/>
      <c r="H70" s="24"/>
      <c r="I70" s="24"/>
      <c r="J70" s="24"/>
      <c r="K70" s="21"/>
      <c r="L70" s="21"/>
      <c r="M70" s="21"/>
      <c r="N70" s="24"/>
      <c r="O70" s="24"/>
      <c r="P70" s="24"/>
      <c r="Q70" s="21"/>
      <c r="R70" s="21"/>
      <c r="S70" s="21">
        <v>1</v>
      </c>
    </row>
    <row r="71" spans="1:19" ht="18">
      <c r="A71" s="21" t="s">
        <v>164</v>
      </c>
      <c r="B71" s="27" t="s">
        <v>407</v>
      </c>
      <c r="C71" s="24"/>
      <c r="D71" s="24"/>
      <c r="E71" s="24"/>
      <c r="F71" s="24"/>
      <c r="G71" s="21"/>
      <c r="H71" s="24"/>
      <c r="I71" s="24"/>
      <c r="J71" s="24"/>
      <c r="K71" s="21"/>
      <c r="L71" s="21"/>
      <c r="M71" s="21"/>
      <c r="N71" s="24"/>
      <c r="O71" s="24"/>
      <c r="P71" s="24"/>
      <c r="Q71" s="21"/>
      <c r="R71" s="21"/>
      <c r="S71" s="21" t="s">
        <v>408</v>
      </c>
    </row>
    <row r="72" spans="1:19" ht="18">
      <c r="A72" s="21" t="s">
        <v>164</v>
      </c>
      <c r="B72" s="24" t="s">
        <v>409</v>
      </c>
      <c r="C72" s="24"/>
      <c r="D72" s="24"/>
      <c r="E72" s="24"/>
      <c r="F72" s="24"/>
      <c r="G72" s="21"/>
      <c r="H72" s="24"/>
      <c r="I72" s="24"/>
      <c r="J72" s="24"/>
      <c r="K72" s="21"/>
      <c r="L72" s="21"/>
      <c r="M72" s="21"/>
      <c r="N72" s="24"/>
      <c r="O72" s="24"/>
      <c r="P72" s="24"/>
      <c r="Q72" s="21"/>
      <c r="R72" s="21"/>
      <c r="S72" s="21" t="s">
        <v>410</v>
      </c>
    </row>
    <row r="73" spans="1:19" ht="18">
      <c r="A73" s="21" t="s">
        <v>177</v>
      </c>
      <c r="B73" s="27" t="s">
        <v>180</v>
      </c>
      <c r="C73" s="24"/>
      <c r="D73" s="24"/>
      <c r="E73" s="24"/>
      <c r="F73" s="24"/>
      <c r="G73" s="26"/>
      <c r="H73" s="24"/>
      <c r="I73" s="24"/>
      <c r="J73" s="24"/>
      <c r="K73" s="21"/>
      <c r="L73" s="21"/>
      <c r="M73" s="26"/>
      <c r="N73" s="24"/>
      <c r="O73" s="24"/>
      <c r="P73" s="24"/>
      <c r="Q73" s="21"/>
      <c r="R73" s="21"/>
      <c r="S73" s="26" t="s">
        <v>411</v>
      </c>
    </row>
    <row r="74" spans="1:19" ht="18">
      <c r="A74" s="21" t="s">
        <v>177</v>
      </c>
      <c r="B74" s="22" t="s">
        <v>183</v>
      </c>
      <c r="C74" s="23"/>
      <c r="D74" s="23"/>
      <c r="E74" s="23"/>
      <c r="F74" s="24"/>
      <c r="G74" s="21"/>
      <c r="H74" s="24"/>
      <c r="I74" s="24"/>
      <c r="J74" s="24"/>
      <c r="K74" s="21"/>
      <c r="L74" s="21"/>
      <c r="M74" s="21"/>
      <c r="N74" s="24"/>
      <c r="O74" s="24"/>
      <c r="P74" s="24"/>
      <c r="Q74" s="21"/>
      <c r="R74" s="21"/>
      <c r="S74" s="21" t="s">
        <v>412</v>
      </c>
    </row>
    <row r="75" spans="1:19" ht="18">
      <c r="A75" s="21" t="s">
        <v>188</v>
      </c>
      <c r="B75" s="22" t="s">
        <v>191</v>
      </c>
      <c r="C75" s="23"/>
      <c r="D75" s="23"/>
      <c r="E75" s="23"/>
      <c r="F75" s="24"/>
      <c r="G75" s="21"/>
      <c r="H75" s="24"/>
      <c r="I75" s="24"/>
      <c r="J75" s="24"/>
      <c r="K75" s="21"/>
      <c r="L75" s="21"/>
      <c r="M75" s="21"/>
      <c r="N75" s="24"/>
      <c r="O75" s="24"/>
      <c r="P75" s="24"/>
      <c r="Q75" s="21"/>
      <c r="R75" s="21"/>
      <c r="S75" s="21" t="s">
        <v>413</v>
      </c>
    </row>
    <row r="76" spans="1:19" ht="18">
      <c r="A76" s="21" t="s">
        <v>188</v>
      </c>
      <c r="B76" s="22" t="s">
        <v>194</v>
      </c>
      <c r="C76" s="23"/>
      <c r="D76" s="23"/>
      <c r="E76" s="23"/>
      <c r="F76" s="24"/>
      <c r="G76" s="21"/>
      <c r="H76" s="24"/>
      <c r="I76" s="24"/>
      <c r="J76" s="24"/>
      <c r="K76" s="21"/>
      <c r="L76" s="21"/>
      <c r="M76" s="21"/>
      <c r="N76" s="24"/>
      <c r="O76" s="24"/>
      <c r="P76" s="24"/>
      <c r="Q76" s="21"/>
      <c r="R76" s="21"/>
      <c r="S76" s="21" t="s">
        <v>414</v>
      </c>
    </row>
    <row r="77" spans="1:19" ht="18">
      <c r="A77" s="21" t="s">
        <v>188</v>
      </c>
      <c r="B77" s="22" t="s">
        <v>198</v>
      </c>
      <c r="C77" s="23"/>
      <c r="D77" s="23"/>
      <c r="E77" s="23"/>
      <c r="F77" s="24"/>
      <c r="G77" s="21"/>
      <c r="H77" s="24"/>
      <c r="I77" s="24"/>
      <c r="J77" s="24"/>
      <c r="K77" s="21"/>
      <c r="L77" s="21"/>
      <c r="M77" s="21"/>
      <c r="N77" s="24"/>
      <c r="O77" s="24"/>
      <c r="P77" s="24"/>
      <c r="Q77" s="21"/>
      <c r="R77" s="21"/>
      <c r="S77" s="21" t="s">
        <v>414</v>
      </c>
    </row>
    <row r="78" spans="1:19" ht="18">
      <c r="A78" s="21" t="s">
        <v>188</v>
      </c>
      <c r="B78" s="22" t="s">
        <v>201</v>
      </c>
      <c r="C78" s="23"/>
      <c r="D78" s="23"/>
      <c r="E78" s="23"/>
      <c r="F78" s="24"/>
      <c r="G78" s="21"/>
      <c r="H78" s="24"/>
      <c r="I78" s="24"/>
      <c r="J78" s="24"/>
      <c r="K78" s="21"/>
      <c r="L78" s="21"/>
      <c r="M78" s="21"/>
      <c r="N78" s="24"/>
      <c r="O78" s="24"/>
      <c r="P78" s="24"/>
      <c r="Q78" s="21"/>
      <c r="R78" s="21"/>
      <c r="S78" s="21" t="s">
        <v>415</v>
      </c>
    </row>
    <row r="79" spans="1:19" ht="18">
      <c r="A79" s="21" t="s">
        <v>202</v>
      </c>
      <c r="B79" s="22" t="s">
        <v>416</v>
      </c>
      <c r="C79" s="23"/>
      <c r="D79" s="23"/>
      <c r="E79" s="23"/>
      <c r="F79" s="24"/>
      <c r="G79" s="21"/>
      <c r="H79" s="24"/>
      <c r="I79" s="24"/>
      <c r="J79" s="24"/>
      <c r="K79" s="21"/>
      <c r="L79" s="21"/>
      <c r="M79" s="21"/>
      <c r="N79" s="24"/>
      <c r="O79" s="24"/>
      <c r="P79" s="24"/>
      <c r="Q79" s="21"/>
      <c r="R79" s="21"/>
      <c r="S79" s="21" t="s">
        <v>417</v>
      </c>
    </row>
    <row r="80" spans="1:19" ht="18">
      <c r="A80" s="21" t="s">
        <v>202</v>
      </c>
      <c r="B80" s="22" t="s">
        <v>418</v>
      </c>
      <c r="C80" s="23"/>
      <c r="D80" s="23"/>
      <c r="E80" s="23"/>
      <c r="F80" s="24"/>
      <c r="G80" s="21"/>
      <c r="H80" s="24"/>
      <c r="I80" s="24"/>
      <c r="J80" s="24"/>
      <c r="K80" s="21"/>
      <c r="L80" s="21"/>
      <c r="M80" s="21"/>
      <c r="N80" s="24"/>
      <c r="O80" s="24"/>
      <c r="P80" s="24"/>
      <c r="Q80" s="21"/>
      <c r="R80" s="21"/>
      <c r="S80" s="21" t="s">
        <v>417</v>
      </c>
    </row>
    <row r="81" spans="1:19" ht="18">
      <c r="A81" s="21" t="s">
        <v>202</v>
      </c>
      <c r="B81" s="22" t="s">
        <v>214</v>
      </c>
      <c r="C81" s="23"/>
      <c r="D81" s="23"/>
      <c r="E81" s="23"/>
      <c r="F81" s="24"/>
      <c r="G81" s="26"/>
      <c r="H81" s="24"/>
      <c r="I81" s="24"/>
      <c r="J81" s="24"/>
      <c r="K81" s="21"/>
      <c r="L81" s="21"/>
      <c r="M81" s="26"/>
      <c r="N81" s="24"/>
      <c r="O81" s="24"/>
      <c r="P81" s="24"/>
      <c r="Q81" s="21"/>
      <c r="R81" s="21"/>
      <c r="S81" s="26" t="s">
        <v>419</v>
      </c>
    </row>
    <row r="82" spans="1:19" ht="18">
      <c r="A82" s="21" t="s">
        <v>202</v>
      </c>
      <c r="B82" s="22" t="s">
        <v>216</v>
      </c>
      <c r="C82" s="23"/>
      <c r="D82" s="23"/>
      <c r="E82" s="23"/>
      <c r="F82" s="24"/>
      <c r="G82" s="26"/>
      <c r="H82" s="24"/>
      <c r="I82" s="24"/>
      <c r="J82" s="24"/>
      <c r="K82" s="21"/>
      <c r="L82" s="21"/>
      <c r="M82" s="26"/>
      <c r="N82" s="24"/>
      <c r="O82" s="24"/>
      <c r="P82" s="24"/>
      <c r="Q82" s="21"/>
      <c r="R82" s="21"/>
      <c r="S82" s="26" t="s">
        <v>417</v>
      </c>
    </row>
    <row r="83" spans="1:19" ht="18">
      <c r="A83" s="21" t="s">
        <v>202</v>
      </c>
      <c r="B83" s="22" t="s">
        <v>420</v>
      </c>
      <c r="C83" s="23"/>
      <c r="D83" s="23"/>
      <c r="E83" s="23"/>
      <c r="F83" s="24"/>
      <c r="G83" s="26"/>
      <c r="H83" s="24"/>
      <c r="I83" s="24"/>
      <c r="J83" s="24"/>
      <c r="K83" s="21"/>
      <c r="L83" s="21"/>
      <c r="M83" s="26"/>
      <c r="N83" s="24"/>
      <c r="O83" s="24"/>
      <c r="P83" s="24"/>
      <c r="Q83" s="21"/>
      <c r="R83" s="21"/>
      <c r="S83" s="26" t="s">
        <v>414</v>
      </c>
    </row>
    <row r="84" spans="1:19" ht="14.25" customHeight="1">
      <c r="A84" s="21" t="s">
        <v>202</v>
      </c>
      <c r="B84" s="22" t="s">
        <v>421</v>
      </c>
      <c r="C84" s="23"/>
      <c r="D84" s="23"/>
      <c r="E84" s="23"/>
      <c r="F84" s="24"/>
      <c r="G84" s="26"/>
      <c r="H84" s="24"/>
      <c r="I84" s="24"/>
      <c r="J84" s="24"/>
      <c r="K84" s="21"/>
      <c r="L84" s="21"/>
      <c r="M84" s="26"/>
      <c r="N84" s="24"/>
      <c r="O84" s="24"/>
      <c r="P84" s="24"/>
      <c r="Q84" s="21"/>
      <c r="R84" s="21"/>
      <c r="S84" s="26" t="s">
        <v>417</v>
      </c>
    </row>
    <row r="85" spans="1:19" ht="18">
      <c r="A85" s="21" t="s">
        <v>217</v>
      </c>
      <c r="B85" s="22" t="s">
        <v>220</v>
      </c>
      <c r="C85" s="23"/>
      <c r="D85" s="23"/>
      <c r="E85" s="23"/>
      <c r="F85" s="24"/>
      <c r="G85" s="26"/>
      <c r="H85" s="24"/>
      <c r="I85" s="24"/>
      <c r="J85" s="24"/>
      <c r="K85" s="21"/>
      <c r="L85" s="21"/>
      <c r="M85" s="26"/>
      <c r="N85" s="24"/>
      <c r="O85" s="24"/>
      <c r="P85" s="24"/>
      <c r="Q85" s="21"/>
      <c r="R85" s="21"/>
      <c r="S85" s="26" t="s">
        <v>422</v>
      </c>
    </row>
    <row r="86" spans="1:19" ht="18">
      <c r="A86" s="21" t="s">
        <v>217</v>
      </c>
      <c r="B86" s="22" t="s">
        <v>223</v>
      </c>
      <c r="C86" s="23"/>
      <c r="D86" s="23"/>
      <c r="E86" s="23"/>
      <c r="F86" s="24"/>
      <c r="G86" s="21"/>
      <c r="H86" s="24"/>
      <c r="I86" s="24"/>
      <c r="J86" s="24"/>
      <c r="K86" s="21"/>
      <c r="L86" s="21"/>
      <c r="M86" s="21"/>
      <c r="N86" s="24"/>
      <c r="O86" s="24"/>
      <c r="P86" s="24"/>
      <c r="Q86" s="21"/>
      <c r="R86" s="21"/>
      <c r="S86" s="21" t="s">
        <v>414</v>
      </c>
    </row>
    <row r="87" spans="1:19" ht="18">
      <c r="A87" s="21" t="s">
        <v>217</v>
      </c>
      <c r="B87" s="22" t="s">
        <v>423</v>
      </c>
      <c r="C87" s="23"/>
      <c r="D87" s="23"/>
      <c r="E87" s="23"/>
      <c r="F87" s="24"/>
      <c r="G87" s="21"/>
      <c r="H87" s="24"/>
      <c r="I87" s="24"/>
      <c r="J87" s="24"/>
      <c r="K87" s="21"/>
      <c r="L87" s="21"/>
      <c r="M87" s="21"/>
      <c r="N87" s="24"/>
      <c r="O87" s="24"/>
      <c r="P87" s="24"/>
      <c r="Q87" s="21"/>
      <c r="R87" s="21"/>
      <c r="S87" s="21" t="s">
        <v>414</v>
      </c>
    </row>
    <row r="88" spans="1:19" ht="18">
      <c r="A88" s="21" t="s">
        <v>217</v>
      </c>
      <c r="B88" s="22" t="s">
        <v>424</v>
      </c>
      <c r="C88" s="23"/>
      <c r="D88" s="23"/>
      <c r="E88" s="23"/>
      <c r="F88" s="24"/>
      <c r="G88" s="21"/>
      <c r="H88" s="24"/>
      <c r="I88" s="24"/>
      <c r="J88" s="24"/>
      <c r="K88" s="21"/>
      <c r="L88" s="21"/>
      <c r="M88" s="21"/>
      <c r="N88" s="24"/>
      <c r="O88" s="24"/>
      <c r="P88" s="24"/>
      <c r="Q88" s="21"/>
      <c r="R88" s="21"/>
      <c r="S88" s="21" t="s">
        <v>413</v>
      </c>
    </row>
    <row r="89" spans="1:19" ht="18">
      <c r="A89" s="21" t="s">
        <v>217</v>
      </c>
      <c r="B89" s="22" t="s">
        <v>227</v>
      </c>
      <c r="C89" s="23"/>
      <c r="D89" s="23"/>
      <c r="E89" s="23"/>
      <c r="F89" s="24"/>
      <c r="G89" s="21"/>
      <c r="H89" s="24"/>
      <c r="I89" s="24"/>
      <c r="J89" s="24"/>
      <c r="K89" s="21"/>
      <c r="L89" s="21"/>
      <c r="M89" s="21"/>
      <c r="N89" s="24"/>
      <c r="O89" s="24"/>
      <c r="P89" s="24"/>
      <c r="Q89" s="21"/>
      <c r="R89" s="21"/>
      <c r="S89" s="21" t="s">
        <v>414</v>
      </c>
    </row>
    <row r="90" spans="1:19" ht="18">
      <c r="A90" s="21" t="s">
        <v>217</v>
      </c>
      <c r="B90" s="22" t="s">
        <v>230</v>
      </c>
      <c r="C90" s="23"/>
      <c r="D90" s="23"/>
      <c r="E90" s="23"/>
      <c r="F90" s="24"/>
      <c r="G90" s="21"/>
      <c r="H90" s="24"/>
      <c r="I90" s="24"/>
      <c r="J90" s="24"/>
      <c r="K90" s="21"/>
      <c r="L90" s="21"/>
      <c r="M90" s="21"/>
      <c r="N90" s="24"/>
      <c r="O90" s="24"/>
      <c r="P90" s="24"/>
      <c r="Q90" s="21"/>
      <c r="R90" s="21"/>
      <c r="S90" s="21" t="s">
        <v>414</v>
      </c>
    </row>
    <row r="91" spans="1:19" ht="18">
      <c r="A91" s="21" t="s">
        <v>217</v>
      </c>
      <c r="B91" s="22" t="s">
        <v>425</v>
      </c>
      <c r="C91" s="23"/>
      <c r="D91" s="23"/>
      <c r="E91" s="23"/>
      <c r="F91" s="24"/>
      <c r="G91" s="21"/>
      <c r="H91" s="24"/>
      <c r="I91" s="24"/>
      <c r="J91" s="24"/>
      <c r="K91" s="21"/>
      <c r="L91" s="21"/>
      <c r="M91" s="21"/>
      <c r="N91" s="24"/>
      <c r="O91" s="24"/>
      <c r="P91" s="24"/>
      <c r="Q91" s="21"/>
      <c r="R91" s="21"/>
      <c r="S91" s="21" t="s">
        <v>414</v>
      </c>
    </row>
    <row r="92" spans="1:19" ht="18">
      <c r="A92" s="21" t="s">
        <v>217</v>
      </c>
      <c r="B92" s="27" t="s">
        <v>426</v>
      </c>
      <c r="C92" s="24"/>
      <c r="D92" s="24"/>
      <c r="E92" s="24"/>
      <c r="F92" s="24"/>
      <c r="G92" s="26"/>
      <c r="H92" s="24"/>
      <c r="I92" s="24"/>
      <c r="J92" s="24"/>
      <c r="K92" s="21"/>
      <c r="L92" s="21"/>
      <c r="M92" s="26"/>
      <c r="N92" s="24"/>
      <c r="O92" s="24"/>
      <c r="P92" s="24"/>
      <c r="Q92" s="21"/>
      <c r="R92" s="21"/>
      <c r="S92" s="26" t="s">
        <v>417</v>
      </c>
    </row>
    <row r="93" spans="1:19" ht="18">
      <c r="A93" s="21" t="s">
        <v>235</v>
      </c>
      <c r="B93" s="24" t="s">
        <v>427</v>
      </c>
      <c r="C93" s="24"/>
      <c r="D93" s="24"/>
      <c r="E93" s="24"/>
      <c r="F93" s="24"/>
      <c r="G93" s="21"/>
      <c r="H93" s="24"/>
      <c r="I93" s="24"/>
      <c r="J93" s="24"/>
      <c r="K93" s="21"/>
      <c r="L93" s="21"/>
      <c r="M93" s="21"/>
      <c r="N93" s="24"/>
      <c r="O93" s="24"/>
      <c r="P93" s="24"/>
      <c r="Q93" s="21"/>
      <c r="R93" s="21"/>
      <c r="S93" s="21"/>
    </row>
    <row r="94" spans="1:19" ht="18">
      <c r="A94" s="21" t="s">
        <v>235</v>
      </c>
      <c r="B94" s="22" t="s">
        <v>428</v>
      </c>
      <c r="C94" s="23"/>
      <c r="D94" s="23"/>
      <c r="E94" s="23"/>
      <c r="F94" s="24"/>
      <c r="G94" s="21"/>
      <c r="H94" s="24"/>
      <c r="I94" s="24"/>
      <c r="J94" s="24"/>
      <c r="K94" s="21"/>
      <c r="L94" s="21"/>
      <c r="M94" s="21"/>
      <c r="N94" s="24"/>
      <c r="O94" s="24"/>
      <c r="P94" s="24"/>
      <c r="Q94" s="21"/>
      <c r="R94" s="21"/>
      <c r="S94" s="21" t="s">
        <v>238</v>
      </c>
    </row>
    <row r="95" spans="1:19" ht="18">
      <c r="A95" s="21" t="s">
        <v>235</v>
      </c>
      <c r="B95" s="24" t="s">
        <v>429</v>
      </c>
      <c r="C95" s="24"/>
      <c r="D95" s="24"/>
      <c r="E95" s="24"/>
      <c r="F95" s="24"/>
      <c r="G95" s="21"/>
      <c r="H95" s="24"/>
      <c r="I95" s="24"/>
      <c r="J95" s="24"/>
      <c r="K95" s="21"/>
      <c r="L95" s="21"/>
      <c r="M95" s="21"/>
      <c r="N95" s="24"/>
      <c r="O95" s="24"/>
      <c r="P95" s="24"/>
      <c r="Q95" s="21"/>
      <c r="R95" s="21"/>
      <c r="S95" s="21"/>
    </row>
    <row r="96" spans="1:19" ht="18">
      <c r="A96" s="21" t="s">
        <v>235</v>
      </c>
      <c r="B96" s="22" t="s">
        <v>430</v>
      </c>
      <c r="C96" s="23"/>
      <c r="D96" s="23"/>
      <c r="E96" s="23"/>
      <c r="F96" s="24"/>
      <c r="G96" s="21"/>
      <c r="H96" s="24"/>
      <c r="I96" s="24"/>
      <c r="J96" s="24"/>
      <c r="K96" s="21"/>
      <c r="L96" s="21"/>
      <c r="M96" s="21"/>
      <c r="N96" s="24"/>
      <c r="O96" s="24"/>
      <c r="P96" s="24"/>
      <c r="Q96" s="21"/>
      <c r="R96" s="21"/>
      <c r="S96" s="21">
        <v>5</v>
      </c>
    </row>
    <row r="97" spans="1:19" ht="18">
      <c r="A97" s="21" t="s">
        <v>235</v>
      </c>
      <c r="B97" s="22" t="s">
        <v>244</v>
      </c>
      <c r="C97" s="23"/>
      <c r="D97" s="23"/>
      <c r="E97" s="23"/>
      <c r="F97" s="24"/>
      <c r="G97" s="26"/>
      <c r="H97" s="24"/>
      <c r="I97" s="24"/>
      <c r="J97" s="24"/>
      <c r="K97" s="21"/>
      <c r="L97" s="21"/>
      <c r="M97" s="26"/>
      <c r="N97" s="24"/>
      <c r="O97" s="24"/>
      <c r="P97" s="24"/>
      <c r="Q97" s="21"/>
      <c r="R97" s="21"/>
      <c r="S97" s="26">
        <v>4</v>
      </c>
    </row>
    <row r="98" spans="1:19" ht="18">
      <c r="A98" s="21" t="s">
        <v>235</v>
      </c>
      <c r="B98" s="24" t="s">
        <v>431</v>
      </c>
      <c r="C98" s="24"/>
      <c r="D98" s="24"/>
      <c r="E98" s="24"/>
      <c r="F98" s="24"/>
      <c r="G98" s="21"/>
      <c r="H98" s="24"/>
      <c r="I98" s="24"/>
      <c r="J98" s="24"/>
      <c r="K98" s="21"/>
      <c r="L98" s="21"/>
      <c r="M98" s="21"/>
      <c r="N98" s="24"/>
      <c r="O98" s="24"/>
      <c r="P98" s="24"/>
      <c r="Q98" s="21"/>
      <c r="R98" s="21"/>
      <c r="S98" s="21"/>
    </row>
    <row r="99" spans="1:19" ht="18">
      <c r="A99" s="21" t="s">
        <v>246</v>
      </c>
      <c r="B99" s="24" t="s">
        <v>432</v>
      </c>
      <c r="C99" s="24"/>
      <c r="D99" s="24"/>
      <c r="E99" s="24"/>
      <c r="F99" s="24"/>
      <c r="G99" s="21"/>
      <c r="H99" s="24"/>
      <c r="I99" s="24"/>
      <c r="J99" s="24"/>
      <c r="K99" s="21"/>
      <c r="L99" s="21"/>
      <c r="M99" s="21"/>
      <c r="N99" s="24"/>
      <c r="O99" s="24"/>
      <c r="P99" s="24"/>
      <c r="Q99" s="21"/>
      <c r="R99" s="21"/>
      <c r="S99" s="21"/>
    </row>
    <row r="100" spans="1:19" ht="18">
      <c r="A100" s="21" t="s">
        <v>246</v>
      </c>
      <c r="B100" s="24" t="s">
        <v>433</v>
      </c>
      <c r="C100" s="24"/>
      <c r="D100" s="24"/>
      <c r="E100" s="24"/>
      <c r="F100" s="24"/>
      <c r="G100" s="21"/>
      <c r="H100" s="24"/>
      <c r="I100" s="24"/>
      <c r="J100" s="24"/>
      <c r="K100" s="21"/>
      <c r="L100" s="21"/>
      <c r="M100" s="21"/>
      <c r="N100" s="24"/>
      <c r="O100" s="24"/>
      <c r="P100" s="24"/>
      <c r="Q100" s="21"/>
      <c r="R100" s="21"/>
      <c r="S100" s="21"/>
    </row>
    <row r="101" spans="1:19" ht="18">
      <c r="A101" s="21" t="s">
        <v>246</v>
      </c>
      <c r="B101" s="24" t="s">
        <v>434</v>
      </c>
      <c r="C101" s="24"/>
      <c r="D101" s="24"/>
      <c r="E101" s="24"/>
      <c r="F101" s="24"/>
      <c r="G101" s="21"/>
      <c r="H101" s="24"/>
      <c r="I101" s="24"/>
      <c r="J101" s="24"/>
      <c r="K101" s="21"/>
      <c r="L101" s="21"/>
      <c r="M101" s="21"/>
      <c r="N101" s="24"/>
      <c r="O101" s="24"/>
      <c r="P101" s="24"/>
      <c r="Q101" s="21"/>
      <c r="R101" s="21"/>
      <c r="S101" s="21"/>
    </row>
    <row r="102" spans="1:19" ht="18">
      <c r="A102" s="21" t="s">
        <v>246</v>
      </c>
      <c r="B102" s="24" t="s">
        <v>435</v>
      </c>
      <c r="C102" s="24"/>
      <c r="D102" s="24"/>
      <c r="E102" s="24"/>
      <c r="F102" s="24"/>
      <c r="G102" s="21"/>
      <c r="H102" s="24"/>
      <c r="I102" s="24"/>
      <c r="J102" s="24"/>
      <c r="K102" s="21"/>
      <c r="L102" s="21"/>
      <c r="M102" s="21"/>
      <c r="N102" s="24"/>
      <c r="O102" s="24"/>
      <c r="P102" s="24"/>
      <c r="Q102" s="21"/>
      <c r="R102" s="21"/>
      <c r="S102" s="21"/>
    </row>
    <row r="103" spans="1:19" ht="18">
      <c r="A103" s="21" t="s">
        <v>246</v>
      </c>
      <c r="B103" s="24" t="s">
        <v>436</v>
      </c>
      <c r="C103" s="24"/>
      <c r="D103" s="24"/>
      <c r="E103" s="24"/>
      <c r="F103" s="24"/>
      <c r="G103" s="21"/>
      <c r="H103" s="24"/>
      <c r="I103" s="24"/>
      <c r="J103" s="24"/>
      <c r="K103" s="21"/>
      <c r="L103" s="21"/>
      <c r="M103" s="21"/>
      <c r="N103" s="24"/>
      <c r="O103" s="24"/>
      <c r="P103" s="24"/>
      <c r="Q103" s="21"/>
      <c r="R103" s="21"/>
      <c r="S103" s="21"/>
    </row>
    <row r="104" spans="1:19" ht="18">
      <c r="A104" s="21" t="s">
        <v>246</v>
      </c>
      <c r="B104" s="24" t="s">
        <v>437</v>
      </c>
      <c r="C104" s="24"/>
      <c r="D104" s="24"/>
      <c r="E104" s="24"/>
      <c r="F104" s="24"/>
      <c r="G104" s="21"/>
      <c r="H104" s="24"/>
      <c r="I104" s="24"/>
      <c r="J104" s="24"/>
      <c r="K104" s="21"/>
      <c r="L104" s="21"/>
      <c r="M104" s="21"/>
      <c r="N104" s="24"/>
      <c r="O104" s="24"/>
      <c r="P104" s="24"/>
      <c r="Q104" s="21"/>
      <c r="R104" s="21"/>
      <c r="S104" s="21"/>
    </row>
    <row r="105" spans="1:19" ht="18">
      <c r="A105" s="21" t="s">
        <v>251</v>
      </c>
      <c r="B105" s="24" t="s">
        <v>438</v>
      </c>
      <c r="C105" s="24"/>
      <c r="D105" s="24"/>
      <c r="E105" s="24"/>
      <c r="F105" s="24"/>
      <c r="G105" s="26"/>
      <c r="H105" s="24"/>
      <c r="I105" s="24"/>
      <c r="J105" s="24"/>
      <c r="K105" s="21"/>
      <c r="L105" s="21"/>
      <c r="M105" s="26"/>
      <c r="N105" s="24"/>
      <c r="O105" s="24"/>
      <c r="P105" s="24"/>
      <c r="Q105" s="21"/>
      <c r="R105" s="21"/>
      <c r="S105" s="26"/>
    </row>
    <row r="106" spans="1:19" ht="18">
      <c r="A106" s="21" t="s">
        <v>251</v>
      </c>
      <c r="B106" s="24" t="s">
        <v>439</v>
      </c>
      <c r="C106" s="24"/>
      <c r="D106" s="24"/>
      <c r="E106" s="24"/>
      <c r="F106" s="24"/>
      <c r="G106" s="26"/>
      <c r="H106" s="24"/>
      <c r="I106" s="24"/>
      <c r="J106" s="24"/>
      <c r="K106" s="21"/>
      <c r="L106" s="21"/>
      <c r="M106" s="26"/>
      <c r="N106" s="24"/>
      <c r="O106" s="24"/>
      <c r="P106" s="24"/>
      <c r="Q106" s="21"/>
      <c r="R106" s="21"/>
      <c r="S106" s="26"/>
    </row>
    <row r="107" spans="1:19" ht="18">
      <c r="A107" s="21" t="s">
        <v>251</v>
      </c>
      <c r="B107" s="24" t="s">
        <v>440</v>
      </c>
      <c r="C107" s="24"/>
      <c r="D107" s="24"/>
      <c r="E107" s="24"/>
      <c r="F107" s="24"/>
      <c r="G107" s="26"/>
      <c r="H107" s="24"/>
      <c r="I107" s="24"/>
      <c r="J107" s="24"/>
      <c r="K107" s="21"/>
      <c r="L107" s="21"/>
      <c r="M107" s="26"/>
      <c r="N107" s="24"/>
      <c r="O107" s="24"/>
      <c r="P107" s="24"/>
      <c r="Q107" s="21"/>
      <c r="R107" s="21"/>
      <c r="S107" s="26"/>
    </row>
    <row r="108" spans="1:19" ht="18">
      <c r="A108" s="21" t="s">
        <v>256</v>
      </c>
      <c r="B108" s="24" t="s">
        <v>441</v>
      </c>
      <c r="C108" s="24"/>
      <c r="D108" s="24"/>
      <c r="E108" s="24"/>
      <c r="F108" s="24"/>
      <c r="G108" s="21"/>
      <c r="H108" s="24"/>
      <c r="I108" s="24"/>
      <c r="J108" s="24"/>
      <c r="K108" s="21"/>
      <c r="L108" s="21"/>
      <c r="M108" s="21"/>
      <c r="N108" s="24"/>
      <c r="O108" s="24"/>
      <c r="P108" s="24"/>
      <c r="Q108" s="21"/>
      <c r="R108" s="21"/>
      <c r="S108" s="21"/>
    </row>
    <row r="109" spans="1:19" ht="18">
      <c r="A109" s="21" t="s">
        <v>256</v>
      </c>
      <c r="B109" s="24" t="s">
        <v>442</v>
      </c>
      <c r="C109" s="24"/>
      <c r="D109" s="24"/>
      <c r="E109" s="24"/>
      <c r="F109" s="24"/>
      <c r="G109" s="21"/>
      <c r="H109" s="24"/>
      <c r="I109" s="24"/>
      <c r="J109" s="24"/>
      <c r="K109" s="21"/>
      <c r="L109" s="21"/>
      <c r="M109" s="21"/>
      <c r="N109" s="24"/>
      <c r="O109" s="24"/>
      <c r="P109" s="24"/>
      <c r="Q109" s="21"/>
      <c r="R109" s="21"/>
      <c r="S109" s="21"/>
    </row>
    <row r="110" spans="1:19" ht="18">
      <c r="A110" s="21" t="s">
        <v>256</v>
      </c>
      <c r="B110" s="22" t="s">
        <v>262</v>
      </c>
      <c r="C110" s="23"/>
      <c r="D110" s="23"/>
      <c r="E110" s="23"/>
      <c r="F110" s="24"/>
      <c r="G110" s="26"/>
      <c r="H110" s="24"/>
      <c r="I110" s="24"/>
      <c r="J110" s="24"/>
      <c r="K110" s="21"/>
      <c r="L110" s="21"/>
      <c r="M110" s="26"/>
      <c r="N110" s="24"/>
      <c r="O110" s="24"/>
      <c r="P110" s="24"/>
      <c r="Q110" s="21"/>
      <c r="R110" s="21"/>
      <c r="S110" s="26" t="s">
        <v>417</v>
      </c>
    </row>
    <row r="111" spans="1:19" ht="18">
      <c r="A111" s="21" t="s">
        <v>443</v>
      </c>
      <c r="B111" s="24" t="s">
        <v>444</v>
      </c>
      <c r="C111" s="24"/>
      <c r="D111" s="24"/>
      <c r="E111" s="24"/>
      <c r="F111" s="24"/>
      <c r="G111" s="21"/>
      <c r="H111" s="24"/>
      <c r="I111" s="24"/>
      <c r="J111" s="24"/>
      <c r="K111" s="21"/>
      <c r="L111" s="21"/>
      <c r="M111" s="21"/>
      <c r="N111" s="24"/>
      <c r="O111" s="24"/>
      <c r="P111" s="24"/>
      <c r="Q111" s="21"/>
      <c r="R111" s="21"/>
      <c r="S111" s="21"/>
    </row>
    <row r="112" spans="1:19" ht="18">
      <c r="A112" s="21" t="s">
        <v>443</v>
      </c>
      <c r="B112" s="24" t="s">
        <v>445</v>
      </c>
      <c r="C112" s="24"/>
      <c r="D112" s="24"/>
      <c r="E112" s="24"/>
      <c r="F112" s="24"/>
      <c r="G112" s="21"/>
      <c r="H112" s="24"/>
      <c r="I112" s="24"/>
      <c r="J112" s="24"/>
      <c r="K112" s="21"/>
      <c r="L112" s="21"/>
      <c r="M112" s="21"/>
      <c r="N112" s="24"/>
      <c r="O112" s="24"/>
      <c r="P112" s="24"/>
      <c r="Q112" s="21"/>
      <c r="R112" s="21"/>
      <c r="S112" s="21"/>
    </row>
    <row r="113" spans="1:19" ht="18">
      <c r="A113" s="21" t="s">
        <v>443</v>
      </c>
      <c r="B113" s="27" t="s">
        <v>446</v>
      </c>
      <c r="C113" s="24"/>
      <c r="D113" s="24"/>
      <c r="E113" s="24"/>
      <c r="F113" s="24"/>
      <c r="G113" s="26"/>
      <c r="H113" s="24"/>
      <c r="I113" s="24"/>
      <c r="J113" s="24"/>
      <c r="K113" s="21"/>
      <c r="L113" s="21"/>
      <c r="M113" s="26"/>
      <c r="N113" s="24"/>
      <c r="O113" s="24"/>
      <c r="P113" s="24"/>
      <c r="Q113" s="21"/>
      <c r="R113" s="21"/>
      <c r="S113" s="26" t="s">
        <v>417</v>
      </c>
    </row>
    <row r="114" spans="1:19" ht="18">
      <c r="A114" s="21" t="s">
        <v>443</v>
      </c>
      <c r="B114" s="27" t="s">
        <v>269</v>
      </c>
      <c r="C114" s="24"/>
      <c r="D114" s="24"/>
      <c r="E114" s="24"/>
      <c r="F114" s="24"/>
      <c r="G114" s="26"/>
      <c r="H114" s="24"/>
      <c r="I114" s="24"/>
      <c r="J114" s="24"/>
      <c r="K114" s="21"/>
      <c r="L114" s="21"/>
      <c r="M114" s="26"/>
      <c r="N114" s="24"/>
      <c r="O114" s="24"/>
      <c r="P114" s="24"/>
      <c r="Q114" s="21"/>
      <c r="R114" s="21"/>
      <c r="S114" s="26" t="s">
        <v>417</v>
      </c>
    </row>
    <row r="115" spans="1:19" ht="18">
      <c r="A115" s="21" t="s">
        <v>447</v>
      </c>
      <c r="B115" s="24" t="s">
        <v>448</v>
      </c>
      <c r="C115" s="24"/>
      <c r="D115" s="24"/>
      <c r="E115" s="24"/>
      <c r="F115" s="24"/>
      <c r="G115" s="21"/>
      <c r="H115" s="24"/>
      <c r="I115" s="24"/>
      <c r="J115" s="24"/>
      <c r="K115" s="21"/>
      <c r="L115" s="21"/>
      <c r="M115" s="21"/>
      <c r="N115" s="24"/>
      <c r="O115" s="24"/>
      <c r="P115" s="24"/>
      <c r="Q115" s="21"/>
      <c r="R115" s="21"/>
      <c r="S115" s="21"/>
    </row>
    <row r="116" spans="1:19" ht="18">
      <c r="A116" s="21" t="s">
        <v>447</v>
      </c>
      <c r="B116" s="24" t="s">
        <v>449</v>
      </c>
      <c r="C116" s="24"/>
      <c r="D116" s="24"/>
      <c r="E116" s="24"/>
      <c r="F116" s="24"/>
      <c r="G116" s="21"/>
      <c r="H116" s="24"/>
      <c r="I116" s="24"/>
      <c r="J116" s="24"/>
      <c r="K116" s="21"/>
      <c r="L116" s="21"/>
      <c r="M116" s="21"/>
      <c r="N116" s="24"/>
      <c r="O116" s="24"/>
      <c r="P116" s="24"/>
      <c r="Q116" s="21"/>
      <c r="R116" s="21"/>
      <c r="S116" s="21"/>
    </row>
    <row r="117" spans="1:19" ht="18">
      <c r="A117" s="21" t="s">
        <v>447</v>
      </c>
      <c r="B117" s="24" t="s">
        <v>450</v>
      </c>
      <c r="C117" s="24"/>
      <c r="D117" s="24"/>
      <c r="E117" s="24"/>
      <c r="F117" s="24"/>
      <c r="G117" s="21"/>
      <c r="H117" s="24"/>
      <c r="I117" s="24"/>
      <c r="J117" s="24"/>
      <c r="K117" s="21"/>
      <c r="L117" s="21"/>
      <c r="M117" s="21"/>
      <c r="N117" s="24"/>
      <c r="O117" s="24"/>
      <c r="P117" s="24"/>
      <c r="Q117" s="21"/>
      <c r="R117" s="21"/>
      <c r="S117" s="21"/>
    </row>
    <row r="118" spans="1:19" ht="18">
      <c r="A118" s="21" t="s">
        <v>447</v>
      </c>
      <c r="B118" s="24" t="s">
        <v>451</v>
      </c>
      <c r="C118" s="24"/>
      <c r="D118" s="24"/>
      <c r="E118" s="24"/>
      <c r="F118" s="24"/>
      <c r="G118" s="21"/>
      <c r="H118" s="24"/>
      <c r="I118" s="24"/>
      <c r="J118" s="24"/>
      <c r="K118" s="21"/>
      <c r="L118" s="21"/>
      <c r="M118" s="21"/>
      <c r="N118" s="24"/>
      <c r="O118" s="24"/>
      <c r="P118" s="24"/>
      <c r="Q118" s="21"/>
      <c r="R118" s="21"/>
      <c r="S118" s="21"/>
    </row>
    <row r="119" spans="1:19" ht="18">
      <c r="A119" s="21" t="s">
        <v>447</v>
      </c>
      <c r="B119" s="24" t="s">
        <v>452</v>
      </c>
      <c r="C119" s="24"/>
      <c r="D119" s="24"/>
      <c r="E119" s="24"/>
      <c r="F119" s="24"/>
      <c r="G119" s="21"/>
      <c r="H119" s="24"/>
      <c r="I119" s="24"/>
      <c r="J119" s="24"/>
      <c r="K119" s="21"/>
      <c r="L119" s="21"/>
      <c r="M119" s="21"/>
      <c r="N119" s="24"/>
      <c r="O119" s="24"/>
      <c r="P119" s="24"/>
      <c r="Q119" s="21"/>
      <c r="R119" s="21"/>
      <c r="S119" s="21"/>
    </row>
    <row r="120" spans="1:19" ht="18">
      <c r="A120" s="21" t="s">
        <v>453</v>
      </c>
      <c r="B120" s="24" t="s">
        <v>454</v>
      </c>
      <c r="C120" s="24"/>
      <c r="D120" s="24"/>
      <c r="E120" s="24"/>
      <c r="F120" s="24"/>
      <c r="G120" s="25"/>
      <c r="H120" s="24"/>
      <c r="I120" s="24"/>
      <c r="J120" s="24"/>
      <c r="K120" s="21"/>
      <c r="L120" s="21"/>
      <c r="M120" s="25"/>
      <c r="N120" s="24"/>
      <c r="O120" s="24"/>
      <c r="P120" s="24"/>
      <c r="Q120" s="21"/>
      <c r="R120" s="21"/>
      <c r="S120" s="25"/>
    </row>
    <row r="121" spans="1:19" ht="18">
      <c r="A121" s="21" t="s">
        <v>453</v>
      </c>
      <c r="B121" s="22" t="s">
        <v>455</v>
      </c>
      <c r="C121" s="23"/>
      <c r="D121" s="23"/>
      <c r="E121" s="23"/>
      <c r="F121" s="24"/>
      <c r="G121" s="21"/>
      <c r="H121" s="24"/>
      <c r="I121" s="24"/>
      <c r="J121" s="24"/>
      <c r="K121" s="21"/>
      <c r="L121" s="21"/>
      <c r="M121" s="21"/>
      <c r="N121" s="24"/>
      <c r="O121" s="24"/>
      <c r="P121" s="24"/>
      <c r="Q121" s="21"/>
      <c r="R121" s="21"/>
      <c r="S121" s="21">
        <v>5</v>
      </c>
    </row>
    <row r="122" spans="1:19" ht="18">
      <c r="A122" s="21" t="s">
        <v>453</v>
      </c>
      <c r="B122" s="22" t="s">
        <v>456</v>
      </c>
      <c r="C122" s="23"/>
      <c r="D122" s="23"/>
      <c r="E122" s="23"/>
      <c r="F122" s="24"/>
      <c r="G122" s="21"/>
      <c r="H122" s="24"/>
      <c r="I122" s="24"/>
      <c r="J122" s="24"/>
      <c r="K122" s="21"/>
      <c r="L122" s="21"/>
      <c r="M122" s="21"/>
      <c r="N122" s="24"/>
      <c r="O122" s="24"/>
      <c r="P122" s="24"/>
      <c r="Q122" s="21"/>
      <c r="R122" s="21"/>
      <c r="S122" s="21">
        <v>5</v>
      </c>
    </row>
    <row r="123" spans="1:19" ht="18">
      <c r="A123" s="21" t="s">
        <v>453</v>
      </c>
      <c r="B123" s="24" t="s">
        <v>299</v>
      </c>
      <c r="C123" s="24"/>
      <c r="D123" s="24"/>
      <c r="E123" s="24"/>
      <c r="F123" s="24"/>
      <c r="G123" s="25"/>
      <c r="H123" s="24"/>
      <c r="I123" s="24"/>
      <c r="J123" s="24"/>
      <c r="K123" s="21"/>
      <c r="L123" s="21"/>
      <c r="M123" s="25"/>
      <c r="N123" s="24"/>
      <c r="O123" s="24"/>
      <c r="P123" s="24"/>
      <c r="Q123" s="21"/>
      <c r="R123" s="21"/>
      <c r="S123" s="25"/>
    </row>
    <row r="124" spans="1:19" ht="18">
      <c r="A124" s="21" t="s">
        <v>453</v>
      </c>
      <c r="B124" s="22" t="s">
        <v>457</v>
      </c>
      <c r="C124" s="23"/>
      <c r="D124" s="23"/>
      <c r="E124" s="23"/>
      <c r="F124" s="24"/>
      <c r="G124" s="21"/>
      <c r="H124" s="24"/>
      <c r="I124" s="24"/>
      <c r="J124" s="24"/>
      <c r="K124" s="21"/>
      <c r="L124" s="21"/>
      <c r="M124" s="21"/>
      <c r="N124" s="24"/>
      <c r="O124" s="24"/>
      <c r="P124" s="24"/>
      <c r="Q124" s="21"/>
      <c r="R124" s="21"/>
      <c r="S124" s="25" t="s">
        <v>458</v>
      </c>
    </row>
    <row r="125" spans="1:19" ht="18">
      <c r="A125" s="21" t="s">
        <v>453</v>
      </c>
      <c r="B125" s="22" t="s">
        <v>295</v>
      </c>
      <c r="C125" s="23"/>
      <c r="D125" s="23"/>
      <c r="E125" s="23"/>
      <c r="F125" s="24"/>
      <c r="G125" s="21"/>
      <c r="H125" s="24"/>
      <c r="I125" s="24"/>
      <c r="J125" s="24"/>
      <c r="K125" s="21"/>
      <c r="L125" s="21"/>
      <c r="M125" s="21"/>
      <c r="N125" s="24"/>
      <c r="O125" s="24"/>
      <c r="P125" s="24"/>
      <c r="Q125" s="21"/>
      <c r="R125" s="21"/>
      <c r="S125" s="21" t="s">
        <v>411</v>
      </c>
    </row>
    <row r="126" spans="1:19" ht="18">
      <c r="A126" s="21" t="s">
        <v>453</v>
      </c>
      <c r="B126" s="22" t="s">
        <v>300</v>
      </c>
      <c r="C126" s="23"/>
      <c r="D126" s="23"/>
      <c r="E126" s="23"/>
      <c r="F126" s="24"/>
      <c r="G126" s="21"/>
      <c r="H126" s="24"/>
      <c r="I126" s="24"/>
      <c r="J126" s="24"/>
      <c r="K126" s="21"/>
      <c r="L126" s="21"/>
      <c r="M126" s="21"/>
      <c r="N126" s="24"/>
      <c r="O126" s="24"/>
      <c r="P126" s="24"/>
      <c r="Q126" s="21"/>
      <c r="R126" s="21"/>
      <c r="S126" s="21">
        <v>5</v>
      </c>
    </row>
    <row r="127" spans="1:19" ht="18">
      <c r="A127" s="21" t="s">
        <v>305</v>
      </c>
      <c r="B127" s="22" t="s">
        <v>459</v>
      </c>
      <c r="C127" s="23"/>
      <c r="D127" s="23"/>
      <c r="E127" s="23"/>
      <c r="F127" s="24"/>
      <c r="G127" s="21"/>
      <c r="H127" s="24"/>
      <c r="I127" s="24"/>
      <c r="J127" s="24"/>
      <c r="K127" s="21"/>
      <c r="L127" s="21"/>
      <c r="M127" s="21"/>
      <c r="N127" s="24"/>
      <c r="O127" s="24"/>
      <c r="P127" s="24"/>
      <c r="Q127" s="21"/>
      <c r="R127" s="21"/>
      <c r="S127" s="21">
        <v>5</v>
      </c>
    </row>
    <row r="128" spans="1:19" ht="18">
      <c r="A128" s="21" t="s">
        <v>305</v>
      </c>
      <c r="B128" s="22" t="s">
        <v>308</v>
      </c>
      <c r="C128" s="23"/>
      <c r="D128" s="23"/>
      <c r="E128" s="23"/>
      <c r="F128" s="24"/>
      <c r="G128" s="26"/>
      <c r="H128" s="24"/>
      <c r="I128" s="24"/>
      <c r="J128" s="24"/>
      <c r="K128" s="21"/>
      <c r="L128" s="21"/>
      <c r="M128" s="26"/>
      <c r="N128" s="24"/>
      <c r="O128" s="24"/>
      <c r="P128" s="24"/>
      <c r="Q128" s="21"/>
      <c r="R128" s="21"/>
      <c r="S128" s="25" t="s">
        <v>460</v>
      </c>
    </row>
    <row r="129" spans="1:19" ht="18">
      <c r="A129" s="21" t="s">
        <v>305</v>
      </c>
      <c r="B129" s="22" t="s">
        <v>461</v>
      </c>
      <c r="C129" s="23"/>
      <c r="D129" s="23"/>
      <c r="E129" s="23"/>
      <c r="F129" s="24"/>
      <c r="G129" s="21"/>
      <c r="H129" s="24"/>
      <c r="I129" s="24"/>
      <c r="J129" s="24"/>
      <c r="K129" s="21"/>
      <c r="L129" s="21"/>
      <c r="M129" s="21"/>
      <c r="N129" s="24"/>
      <c r="O129" s="24"/>
      <c r="P129" s="24"/>
      <c r="Q129" s="21"/>
      <c r="R129" s="21"/>
      <c r="S129" s="21">
        <v>6</v>
      </c>
    </row>
    <row r="130" spans="1:19" ht="18">
      <c r="A130" s="21" t="s">
        <v>462</v>
      </c>
      <c r="B130" s="22" t="s">
        <v>314</v>
      </c>
      <c r="C130" s="23"/>
      <c r="D130" s="23"/>
      <c r="E130" s="23"/>
      <c r="F130" s="24"/>
      <c r="G130" s="21"/>
      <c r="H130" s="24"/>
      <c r="I130" s="24"/>
      <c r="J130" s="24"/>
      <c r="K130" s="21"/>
      <c r="L130" s="21"/>
      <c r="M130" s="21"/>
      <c r="N130" s="24"/>
      <c r="O130" s="24"/>
      <c r="P130" s="24"/>
      <c r="Q130" s="21"/>
      <c r="R130" s="21"/>
      <c r="S130" s="21">
        <v>5</v>
      </c>
    </row>
    <row r="131" spans="1:19" ht="18">
      <c r="A131" s="21" t="s">
        <v>462</v>
      </c>
      <c r="B131" s="22" t="s">
        <v>315</v>
      </c>
      <c r="C131" s="23"/>
      <c r="D131" s="23"/>
      <c r="E131" s="23"/>
      <c r="F131" s="24"/>
      <c r="G131" s="21"/>
      <c r="H131" s="24"/>
      <c r="I131" s="24"/>
      <c r="J131" s="24"/>
      <c r="K131" s="21"/>
      <c r="L131" s="21"/>
      <c r="M131" s="21"/>
      <c r="N131" s="24"/>
      <c r="O131" s="24"/>
      <c r="P131" s="24"/>
      <c r="Q131" s="21"/>
      <c r="R131" s="21"/>
      <c r="S131" s="21">
        <v>5</v>
      </c>
    </row>
    <row r="132" spans="1:19" ht="18">
      <c r="A132" s="21" t="s">
        <v>462</v>
      </c>
      <c r="B132" s="24" t="s">
        <v>463</v>
      </c>
      <c r="C132" s="24"/>
      <c r="D132" s="24"/>
      <c r="E132" s="24"/>
      <c r="F132" s="24"/>
      <c r="G132" s="25"/>
      <c r="H132" s="24"/>
      <c r="I132" s="24"/>
      <c r="J132" s="24"/>
      <c r="K132" s="24"/>
      <c r="L132" s="24"/>
      <c r="M132" s="25"/>
      <c r="N132" s="24"/>
      <c r="O132" s="24"/>
      <c r="P132" s="24"/>
      <c r="Q132" s="24"/>
      <c r="R132" s="24"/>
      <c r="S132" s="21"/>
    </row>
    <row r="133" spans="1:19">
      <c r="H133"/>
      <c r="I133"/>
      <c r="N133"/>
      <c r="O133"/>
    </row>
    <row r="134" spans="1:19">
      <c r="G134"/>
      <c r="H134"/>
      <c r="I134"/>
      <c r="M134"/>
      <c r="N134"/>
      <c r="O134"/>
      <c r="S134" s="7"/>
    </row>
    <row r="135" spans="1:19">
      <c r="A135" s="12"/>
      <c r="B135" s="12"/>
      <c r="C135" s="12"/>
      <c r="D135" s="12"/>
      <c r="E135" s="12"/>
      <c r="F135" s="8"/>
      <c r="G135" s="8"/>
      <c r="H135"/>
      <c r="I135"/>
      <c r="M135" s="8"/>
      <c r="N135"/>
      <c r="O135"/>
      <c r="S135" s="13"/>
    </row>
    <row r="136" spans="1:19">
      <c r="F136" s="8"/>
      <c r="G136" s="8"/>
      <c r="H136"/>
      <c r="I136"/>
      <c r="M136" s="8"/>
      <c r="N136"/>
      <c r="O136"/>
      <c r="S136" s="7"/>
    </row>
    <row r="137" spans="1:19">
      <c r="A137" s="14"/>
      <c r="B137" s="14"/>
      <c r="C137" s="14"/>
      <c r="D137" s="14"/>
      <c r="E137" s="14"/>
      <c r="F137" s="8"/>
      <c r="G137" s="8"/>
      <c r="H137"/>
      <c r="I137"/>
      <c r="M137" s="8"/>
      <c r="N137"/>
      <c r="O137"/>
      <c r="S137" s="15"/>
    </row>
    <row r="138" spans="1:19">
      <c r="A138" s="12"/>
      <c r="B138" s="12"/>
      <c r="C138" s="12"/>
      <c r="D138" s="12"/>
      <c r="E138" s="12"/>
      <c r="F138" s="8"/>
      <c r="G138" s="8"/>
      <c r="H138"/>
      <c r="I138"/>
      <c r="M138" s="8"/>
      <c r="N138"/>
      <c r="O138"/>
      <c r="S138" s="13"/>
    </row>
    <row r="139" spans="1:19">
      <c r="A139" s="12"/>
      <c r="B139" s="12"/>
      <c r="C139" s="12"/>
      <c r="D139" s="12"/>
      <c r="E139" s="12"/>
      <c r="F139" s="8"/>
      <c r="G139" s="8"/>
      <c r="H139"/>
      <c r="I139"/>
      <c r="M139" s="8"/>
      <c r="N139"/>
      <c r="O139"/>
      <c r="S139" s="13"/>
    </row>
    <row r="140" spans="1:19">
      <c r="A140" s="16"/>
      <c r="B140" s="16"/>
      <c r="C140" s="16"/>
      <c r="D140" s="16"/>
      <c r="E140" s="16"/>
      <c r="F140" s="8"/>
      <c r="G140" s="8"/>
      <c r="H140"/>
      <c r="I140"/>
      <c r="M140" s="8"/>
      <c r="N140"/>
      <c r="O140"/>
      <c r="S140" s="17"/>
    </row>
    <row r="141" spans="1:19">
      <c r="A141" s="16"/>
      <c r="B141" s="16"/>
      <c r="C141" s="16"/>
      <c r="D141" s="16"/>
      <c r="E141" s="16"/>
      <c r="F141" s="8"/>
      <c r="G141" s="8"/>
      <c r="H141"/>
      <c r="I141"/>
      <c r="M141" s="8"/>
      <c r="N141"/>
      <c r="O141"/>
      <c r="S141" s="17"/>
    </row>
    <row r="142" spans="1:19">
      <c r="F142" s="8"/>
      <c r="G142" s="8"/>
      <c r="H142"/>
      <c r="I142"/>
      <c r="M142" s="8"/>
      <c r="N142"/>
      <c r="O142"/>
      <c r="S142" s="7"/>
    </row>
    <row r="143" spans="1:19">
      <c r="F143" s="8"/>
      <c r="G143" s="8"/>
      <c r="H143"/>
      <c r="I143"/>
      <c r="M143" s="8"/>
      <c r="N143"/>
      <c r="O143"/>
      <c r="S143" s="7"/>
    </row>
    <row r="144" spans="1:19">
      <c r="A144" s="18"/>
      <c r="B144" s="18"/>
      <c r="C144" s="18"/>
      <c r="D144" s="18"/>
      <c r="E144" s="18"/>
      <c r="F144" s="8"/>
      <c r="G144" s="8"/>
      <c r="H144"/>
      <c r="I144"/>
      <c r="M144" s="8"/>
      <c r="N144"/>
      <c r="O144"/>
      <c r="S144" s="19"/>
    </row>
    <row r="145" spans="6:19">
      <c r="F145" s="8"/>
      <c r="G145" s="8"/>
      <c r="H145"/>
      <c r="I145"/>
      <c r="M145" s="8"/>
      <c r="N145"/>
      <c r="O145"/>
      <c r="S145" s="7"/>
    </row>
    <row r="146" spans="6:19">
      <c r="F146" s="8"/>
      <c r="G146" s="8"/>
      <c r="H146"/>
      <c r="I146"/>
      <c r="M146" s="8"/>
      <c r="N146"/>
      <c r="O146"/>
      <c r="S146" s="7"/>
    </row>
    <row r="147" spans="6:19">
      <c r="F147" s="8"/>
      <c r="G147" s="8"/>
      <c r="H147"/>
      <c r="I147"/>
      <c r="M147" s="8"/>
      <c r="N147"/>
      <c r="O147"/>
      <c r="S147" s="7"/>
    </row>
  </sheetData>
  <autoFilter ref="A7:S132" xr:uid="{00000000-0009-0000-0000-000008000000}">
    <filterColumn colId="5" showButton="0"/>
    <filterColumn colId="6" showButton="0"/>
    <filterColumn colId="7" showButton="0"/>
    <filterColumn colId="8" showButton="0"/>
    <filterColumn colId="9" showButton="0"/>
    <filterColumn colId="11" showButton="0"/>
    <filterColumn colId="12" showButton="0"/>
    <filterColumn colId="13" showButton="0"/>
    <filterColumn colId="14" showButton="0"/>
    <filterColumn colId="15" showButton="0"/>
  </autoFilter>
  <mergeCells count="9">
    <mergeCell ref="A2:A5"/>
    <mergeCell ref="L7:Q7"/>
    <mergeCell ref="B9:S9"/>
    <mergeCell ref="A7:A8"/>
    <mergeCell ref="B7:B8"/>
    <mergeCell ref="C7:C8"/>
    <mergeCell ref="D7:D8"/>
    <mergeCell ref="E7:E8"/>
    <mergeCell ref="F7:K7"/>
  </mergeCells>
  <pageMargins left="0.7" right="0.7" top="0.78740157499999996" bottom="0.78740157499999996" header="0.3" footer="0.3"/>
  <pageSetup paperSize="9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272917d-2b65-41fd-87e3-867c1aa3eede">
      <Terms xmlns="http://schemas.microsoft.com/office/infopath/2007/PartnerControls"/>
    </lcf76f155ced4ddcb4097134ff3c332f>
    <TaxCatchAll xmlns="c820d90c-069d-479e-813a-5acb83ab8450" xsi:nil="true"/>
    <SharedWithUsers xmlns="c820d90c-069d-479e-813a-5acb83ab8450">
      <UserInfo>
        <DisplayName/>
        <AccountId xsi:nil="true"/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CE5F6A6DDD17348BF3A0455BB6711E0" ma:contentTypeVersion="12" ma:contentTypeDescription="Vytvoří nový dokument" ma:contentTypeScope="" ma:versionID="fa2fcdf0f700ed605d39dbb62f57e85c">
  <xsd:schema xmlns:xsd="http://www.w3.org/2001/XMLSchema" xmlns:xs="http://www.w3.org/2001/XMLSchema" xmlns:p="http://schemas.microsoft.com/office/2006/metadata/properties" xmlns:ns2="6272917d-2b65-41fd-87e3-867c1aa3eede" xmlns:ns3="c820d90c-069d-479e-813a-5acb83ab8450" targetNamespace="http://schemas.microsoft.com/office/2006/metadata/properties" ma:root="true" ma:fieldsID="69dcbd5231e82201151cc9d301b6b000" ns2:_="" ns3:_="">
    <xsd:import namespace="6272917d-2b65-41fd-87e3-867c1aa3eede"/>
    <xsd:import namespace="c820d90c-069d-479e-813a-5acb83ab8450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72917d-2b65-41fd-87e3-867c1aa3eede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Značky obrázků" ma:readOnly="false" ma:fieldId="{5cf76f15-5ced-4ddc-b409-7134ff3c332f}" ma:taxonomyMulti="true" ma:sspId="bce56c0d-8add-4fe5-85a8-9b3e3d2b7a8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20d90c-069d-479e-813a-5acb83ab8450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d3c1227d-655a-4a95-b6f5-b6d3309e76fc}" ma:internalName="TaxCatchAll" ma:showField="CatchAllData" ma:web="c820d90c-069d-479e-813a-5acb83ab845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E606A9A-310F-4927-8A62-F1315F2A4B8D}">
  <ds:schemaRefs>
    <ds:schemaRef ds:uri="http://purl.org/dc/terms/"/>
    <ds:schemaRef ds:uri="http://schemas.microsoft.com/office/infopath/2007/PartnerControls"/>
    <ds:schemaRef ds:uri="http://www.w3.org/XML/1998/namespace"/>
    <ds:schemaRef ds:uri="http://schemas.microsoft.com/office/2006/metadata/properties"/>
    <ds:schemaRef ds:uri="http://schemas.microsoft.com/office/2006/documentManagement/types"/>
    <ds:schemaRef ds:uri="http://purl.org/dc/dcmitype/"/>
    <ds:schemaRef ds:uri="24b6ca24-0cdb-41cb-9e72-6e4bc698b958"/>
    <ds:schemaRef ds:uri="http://schemas.openxmlformats.org/package/2006/metadata/core-properties"/>
    <ds:schemaRef ds:uri="cf0e49a6-f893-49b6-a9db-8ffaa353dc89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A7F933B6-CE5A-46F4-A48E-79A55E113A3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AA58759-D446-4650-B286-E0DE31A7507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Listy</vt:lpstr>
      </vt:variant>
      <vt:variant>
        <vt:i4>9</vt:i4>
      </vt:variant>
    </vt:vector>
  </HeadingPairs>
  <TitlesOfParts>
    <vt:vector size="9" baseType="lpstr">
      <vt:lpstr>Oblast A</vt:lpstr>
      <vt:lpstr>Oblast B</vt:lpstr>
      <vt:lpstr>Oblast C</vt:lpstr>
      <vt:lpstr>Oblast D</vt:lpstr>
      <vt:lpstr>Oblast E</vt:lpstr>
      <vt:lpstr>Oblast F</vt:lpstr>
      <vt:lpstr>Oblast G</vt:lpstr>
      <vt:lpstr>CELKEM PPSŘ</vt:lpstr>
      <vt:lpstr>vše - cíle MŠMT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Tomáš Gongol;Petr Rypl;Tomáš Verner</dc:creator>
  <cp:keywords/>
  <dc:description/>
  <cp:lastModifiedBy>ver0001</cp:lastModifiedBy>
  <cp:revision/>
  <dcterms:created xsi:type="dcterms:W3CDTF">2022-02-14T10:11:03Z</dcterms:created>
  <dcterms:modified xsi:type="dcterms:W3CDTF">2022-11-28T08:24:47Z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0x0101003CE5F6A6DDD17348BF3A0455BB6711E0</vt:lpwstr>
  </property>
  <property fmtid="{D5CDD505-2E9C-101B-9397-08002B2CF9AE}" pid="3" name="MediaServiceImageTags">
    <vt:lpwstr/>
  </property>
  <property fmtid="{D5CDD505-2E9C-101B-9397-08002B2CF9AE}" pid="4" name="xd_ProgID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  <property fmtid="{D5CDD505-2E9C-101B-9397-08002B2CF9AE}" pid="11" name="xd_Signature">
    <vt:bool>false</vt:bool>
  </property>
</Properties>
</file>